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1"/>
  </bookViews>
  <sheets>
    <sheet name="TUAN" sheetId="1" r:id="rId1"/>
    <sheet name="T2" sheetId="2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G216" i="1" l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H215" i="1" s="1"/>
  <c r="G201" i="1"/>
  <c r="G200" i="1"/>
  <c r="G199" i="1"/>
  <c r="G198" i="1"/>
  <c r="G197" i="1"/>
  <c r="G196" i="1"/>
  <c r="G195" i="1"/>
  <c r="G194" i="1"/>
  <c r="I194" i="1" s="1"/>
  <c r="S193" i="1"/>
  <c r="T193" i="1" s="1"/>
  <c r="O193" i="1"/>
  <c r="P193" i="1" s="1"/>
  <c r="M193" i="1"/>
  <c r="G193" i="1"/>
  <c r="G192" i="1"/>
  <c r="G191" i="1"/>
  <c r="G190" i="1"/>
  <c r="G189" i="1"/>
  <c r="G188" i="1"/>
  <c r="G187" i="1"/>
  <c r="G186" i="1"/>
  <c r="G185" i="1"/>
  <c r="G184" i="1"/>
  <c r="H183" i="1"/>
  <c r="G183" i="1"/>
  <c r="G182" i="1"/>
  <c r="H191" i="1" s="1"/>
  <c r="G181" i="1"/>
  <c r="G180" i="1"/>
  <c r="G179" i="1"/>
  <c r="G178" i="1"/>
  <c r="G177" i="1"/>
  <c r="G176" i="1"/>
  <c r="I176" i="1" s="1"/>
  <c r="G175" i="1"/>
  <c r="G174" i="1"/>
  <c r="I174" i="1" s="1"/>
  <c r="G173" i="1"/>
  <c r="G172" i="1"/>
  <c r="I172" i="1" s="1"/>
  <c r="G171" i="1"/>
  <c r="G170" i="1"/>
  <c r="I170" i="1" s="1"/>
  <c r="G169" i="1"/>
  <c r="G168" i="1"/>
  <c r="H168" i="1" s="1"/>
  <c r="G167" i="1"/>
  <c r="I167" i="1" s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H148" i="1" s="1"/>
  <c r="G147" i="1"/>
  <c r="G146" i="1"/>
  <c r="G145" i="1"/>
  <c r="G144" i="1"/>
  <c r="G143" i="1"/>
  <c r="G142" i="1"/>
  <c r="G141" i="1"/>
  <c r="G140" i="1"/>
  <c r="S139" i="1"/>
  <c r="T139" i="1" s="1"/>
  <c r="M139" i="1"/>
  <c r="G139" i="1"/>
  <c r="G138" i="1"/>
  <c r="G137" i="1"/>
  <c r="G136" i="1"/>
  <c r="G135" i="1"/>
  <c r="G134" i="1"/>
  <c r="G133" i="1"/>
  <c r="G132" i="1"/>
  <c r="G131" i="1"/>
  <c r="G130" i="1"/>
  <c r="H129" i="1"/>
  <c r="G129" i="1"/>
  <c r="I128" i="1"/>
  <c r="G128" i="1"/>
  <c r="H127" i="1"/>
  <c r="G127" i="1"/>
  <c r="I126" i="1"/>
  <c r="G126" i="1"/>
  <c r="H125" i="1"/>
  <c r="G125" i="1"/>
  <c r="I124" i="1"/>
  <c r="G124" i="1"/>
  <c r="H123" i="1"/>
  <c r="G123" i="1"/>
  <c r="I122" i="1"/>
  <c r="G122" i="1"/>
  <c r="H121" i="1"/>
  <c r="G121" i="1"/>
  <c r="I120" i="1"/>
  <c r="G120" i="1"/>
  <c r="H119" i="1"/>
  <c r="G119" i="1"/>
  <c r="I118" i="1"/>
  <c r="G118" i="1"/>
  <c r="H117" i="1"/>
  <c r="G117" i="1"/>
  <c r="I116" i="1"/>
  <c r="G116" i="1"/>
  <c r="H115" i="1"/>
  <c r="G115" i="1"/>
  <c r="I114" i="1"/>
  <c r="G114" i="1"/>
  <c r="H113" i="1"/>
  <c r="G113" i="1"/>
  <c r="I113" i="1" s="1"/>
  <c r="G108" i="1"/>
  <c r="H107" i="1"/>
  <c r="G107" i="1"/>
  <c r="G106" i="1"/>
  <c r="H105" i="1"/>
  <c r="G105" i="1"/>
  <c r="G104" i="1"/>
  <c r="H103" i="1"/>
  <c r="G103" i="1"/>
  <c r="G102" i="1"/>
  <c r="H101" i="1"/>
  <c r="G101" i="1"/>
  <c r="G100" i="1"/>
  <c r="H99" i="1"/>
  <c r="G99" i="1"/>
  <c r="G98" i="1"/>
  <c r="H97" i="1"/>
  <c r="G97" i="1"/>
  <c r="G96" i="1"/>
  <c r="H95" i="1"/>
  <c r="G95" i="1"/>
  <c r="G94" i="1"/>
  <c r="H94" i="1" s="1"/>
  <c r="G93" i="1"/>
  <c r="G92" i="1"/>
  <c r="G91" i="1"/>
  <c r="G90" i="1"/>
  <c r="G89" i="1"/>
  <c r="G88" i="1"/>
  <c r="G87" i="1"/>
  <c r="G86" i="1"/>
  <c r="I86" i="1" s="1"/>
  <c r="S85" i="1"/>
  <c r="T85" i="1" s="1"/>
  <c r="M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H93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S84" i="1" s="1"/>
  <c r="H59" i="1"/>
  <c r="G59" i="1"/>
  <c r="I108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G48" i="1"/>
  <c r="I48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H53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S31" i="1"/>
  <c r="T31" i="1" s="1"/>
  <c r="M31" i="1"/>
  <c r="G31" i="1"/>
  <c r="I31" i="1" s="1"/>
  <c r="G30" i="1"/>
  <c r="I30" i="1" s="1"/>
  <c r="G29" i="1"/>
  <c r="I29" i="1" s="1"/>
  <c r="G28" i="1"/>
  <c r="I28" i="1" s="1"/>
  <c r="G27" i="1"/>
  <c r="I27" i="1" s="1"/>
  <c r="G26" i="1"/>
  <c r="S32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H39" i="1" s="1"/>
  <c r="G19" i="1"/>
  <c r="H19" i="1" s="1"/>
  <c r="G18" i="1"/>
  <c r="I18" i="1" s="1"/>
  <c r="G17" i="1"/>
  <c r="H17" i="1" s="1"/>
  <c r="G16" i="1"/>
  <c r="I16" i="1" s="1"/>
  <c r="G15" i="1"/>
  <c r="H15" i="1" s="1"/>
  <c r="G14" i="1"/>
  <c r="I14" i="1" s="1"/>
  <c r="G13" i="1"/>
  <c r="H13" i="1" s="1"/>
  <c r="G12" i="1"/>
  <c r="I12" i="1" s="1"/>
  <c r="G11" i="1"/>
  <c r="H11" i="1" s="1"/>
  <c r="G10" i="1"/>
  <c r="I10" i="1" s="1"/>
  <c r="G9" i="1"/>
  <c r="H9" i="1" s="1"/>
  <c r="G8" i="1"/>
  <c r="I8" i="1" s="1"/>
  <c r="G7" i="1"/>
  <c r="H7" i="1" s="1"/>
  <c r="G6" i="1"/>
  <c r="I6" i="1" s="1"/>
  <c r="G5" i="1"/>
  <c r="S30" i="1" s="1"/>
  <c r="G54" i="2"/>
  <c r="F54" i="2"/>
  <c r="E54" i="2"/>
  <c r="D54" i="2"/>
  <c r="H54" i="2" s="1"/>
  <c r="G53" i="2"/>
  <c r="F53" i="2"/>
  <c r="E53" i="2"/>
  <c r="D53" i="2"/>
  <c r="H53" i="2" s="1"/>
  <c r="G52" i="2"/>
  <c r="F52" i="2"/>
  <c r="E52" i="2"/>
  <c r="D52" i="2"/>
  <c r="H52" i="2" s="1"/>
  <c r="G51" i="2"/>
  <c r="F51" i="2"/>
  <c r="E51" i="2"/>
  <c r="D51" i="2"/>
  <c r="H51" i="2" s="1"/>
  <c r="G50" i="2"/>
  <c r="F50" i="2"/>
  <c r="E50" i="2"/>
  <c r="D50" i="2"/>
  <c r="H50" i="2" s="1"/>
  <c r="G49" i="2"/>
  <c r="F49" i="2"/>
  <c r="E49" i="2"/>
  <c r="D49" i="2"/>
  <c r="H49" i="2" s="1"/>
  <c r="G48" i="2"/>
  <c r="F48" i="2"/>
  <c r="E48" i="2"/>
  <c r="D48" i="2"/>
  <c r="H48" i="2" s="1"/>
  <c r="G47" i="2"/>
  <c r="F47" i="2"/>
  <c r="E47" i="2"/>
  <c r="D47" i="2"/>
  <c r="H47" i="2" s="1"/>
  <c r="G46" i="2"/>
  <c r="F46" i="2"/>
  <c r="E46" i="2"/>
  <c r="D46" i="2"/>
  <c r="H46" i="2" s="1"/>
  <c r="G45" i="2"/>
  <c r="F45" i="2"/>
  <c r="E45" i="2"/>
  <c r="D45" i="2"/>
  <c r="H45" i="2" s="1"/>
  <c r="G44" i="2"/>
  <c r="F44" i="2"/>
  <c r="E44" i="2"/>
  <c r="D44" i="2"/>
  <c r="H44" i="2" s="1"/>
  <c r="G43" i="2"/>
  <c r="F43" i="2"/>
  <c r="E43" i="2"/>
  <c r="D43" i="2"/>
  <c r="H43" i="2" s="1"/>
  <c r="G42" i="2"/>
  <c r="F42" i="2"/>
  <c r="E42" i="2"/>
  <c r="D42" i="2"/>
  <c r="H42" i="2" s="1"/>
  <c r="G41" i="2"/>
  <c r="F41" i="2"/>
  <c r="E41" i="2"/>
  <c r="D41" i="2"/>
  <c r="H41" i="2" s="1"/>
  <c r="G40" i="2"/>
  <c r="F40" i="2"/>
  <c r="E40" i="2"/>
  <c r="D40" i="2"/>
  <c r="H40" i="2" s="1"/>
  <c r="G39" i="2"/>
  <c r="F39" i="2"/>
  <c r="E39" i="2"/>
  <c r="D39" i="2"/>
  <c r="H39" i="2" s="1"/>
  <c r="G38" i="2"/>
  <c r="F38" i="2"/>
  <c r="E38" i="2"/>
  <c r="D38" i="2"/>
  <c r="H38" i="2" s="1"/>
  <c r="G37" i="2"/>
  <c r="F37" i="2"/>
  <c r="E37" i="2"/>
  <c r="D37" i="2"/>
  <c r="H37" i="2" s="1"/>
  <c r="G36" i="2"/>
  <c r="F36" i="2"/>
  <c r="E36" i="2"/>
  <c r="D36" i="2"/>
  <c r="H36" i="2" s="1"/>
  <c r="G35" i="2"/>
  <c r="F35" i="2"/>
  <c r="E35" i="2"/>
  <c r="D35" i="2"/>
  <c r="H35" i="2" s="1"/>
  <c r="G34" i="2"/>
  <c r="F34" i="2"/>
  <c r="E34" i="2"/>
  <c r="D34" i="2"/>
  <c r="H34" i="2" s="1"/>
  <c r="G33" i="2"/>
  <c r="F33" i="2"/>
  <c r="E33" i="2"/>
  <c r="D33" i="2"/>
  <c r="H33" i="2" s="1"/>
  <c r="G32" i="2"/>
  <c r="F32" i="2"/>
  <c r="E32" i="2"/>
  <c r="D32" i="2"/>
  <c r="H32" i="2" s="1"/>
  <c r="G31" i="2"/>
  <c r="F31" i="2"/>
  <c r="E31" i="2"/>
  <c r="D31" i="2"/>
  <c r="H31" i="2" s="1"/>
  <c r="G30" i="2"/>
  <c r="F30" i="2"/>
  <c r="E30" i="2"/>
  <c r="D30" i="2"/>
  <c r="H30" i="2" s="1"/>
  <c r="G29" i="2"/>
  <c r="F29" i="2"/>
  <c r="E29" i="2"/>
  <c r="D29" i="2"/>
  <c r="H29" i="2" s="1"/>
  <c r="G28" i="2"/>
  <c r="F28" i="2"/>
  <c r="E28" i="2"/>
  <c r="D28" i="2"/>
  <c r="H28" i="2" s="1"/>
  <c r="G27" i="2"/>
  <c r="F27" i="2"/>
  <c r="E27" i="2"/>
  <c r="D27" i="2"/>
  <c r="H27" i="2" s="1"/>
  <c r="G26" i="2"/>
  <c r="F26" i="2"/>
  <c r="E26" i="2"/>
  <c r="D26" i="2"/>
  <c r="H26" i="2" s="1"/>
  <c r="G25" i="2"/>
  <c r="F25" i="2"/>
  <c r="E25" i="2"/>
  <c r="D25" i="2"/>
  <c r="H25" i="2" s="1"/>
  <c r="G24" i="2"/>
  <c r="F24" i="2"/>
  <c r="E24" i="2"/>
  <c r="D24" i="2"/>
  <c r="H24" i="2" s="1"/>
  <c r="G23" i="2"/>
  <c r="F23" i="2"/>
  <c r="E23" i="2"/>
  <c r="D23" i="2"/>
  <c r="H23" i="2" s="1"/>
  <c r="G22" i="2"/>
  <c r="F22" i="2"/>
  <c r="E22" i="2"/>
  <c r="D22" i="2"/>
  <c r="H22" i="2" s="1"/>
  <c r="G21" i="2"/>
  <c r="F21" i="2"/>
  <c r="E21" i="2"/>
  <c r="D21" i="2"/>
  <c r="H21" i="2" s="1"/>
  <c r="G20" i="2"/>
  <c r="F20" i="2"/>
  <c r="E20" i="2"/>
  <c r="D20" i="2"/>
  <c r="H20" i="2" s="1"/>
  <c r="G19" i="2"/>
  <c r="F19" i="2"/>
  <c r="E19" i="2"/>
  <c r="D19" i="2"/>
  <c r="H19" i="2" s="1"/>
  <c r="G18" i="2"/>
  <c r="F18" i="2"/>
  <c r="E18" i="2"/>
  <c r="D18" i="2"/>
  <c r="H18" i="2" s="1"/>
  <c r="G17" i="2"/>
  <c r="F17" i="2"/>
  <c r="E17" i="2"/>
  <c r="D17" i="2"/>
  <c r="H17" i="2" s="1"/>
  <c r="G16" i="2"/>
  <c r="F16" i="2"/>
  <c r="E16" i="2"/>
  <c r="D16" i="2"/>
  <c r="H16" i="2" s="1"/>
  <c r="G15" i="2"/>
  <c r="F15" i="2"/>
  <c r="E15" i="2"/>
  <c r="D15" i="2"/>
  <c r="H15" i="2" s="1"/>
  <c r="G14" i="2"/>
  <c r="F14" i="2"/>
  <c r="E14" i="2"/>
  <c r="D14" i="2"/>
  <c r="H14" i="2" s="1"/>
  <c r="G13" i="2"/>
  <c r="F13" i="2"/>
  <c r="E13" i="2"/>
  <c r="D13" i="2"/>
  <c r="H13" i="2" s="1"/>
  <c r="G12" i="2"/>
  <c r="F12" i="2"/>
  <c r="E12" i="2"/>
  <c r="D12" i="2"/>
  <c r="H12" i="2" s="1"/>
  <c r="G11" i="2"/>
  <c r="F11" i="2"/>
  <c r="E11" i="2"/>
  <c r="D11" i="2"/>
  <c r="H11" i="2" s="1"/>
  <c r="G10" i="2"/>
  <c r="F10" i="2"/>
  <c r="E10" i="2"/>
  <c r="D10" i="2"/>
  <c r="H10" i="2" s="1"/>
  <c r="G9" i="2"/>
  <c r="F9" i="2"/>
  <c r="E9" i="2"/>
  <c r="D9" i="2"/>
  <c r="H9" i="2" s="1"/>
  <c r="G8" i="2"/>
  <c r="F8" i="2"/>
  <c r="E8" i="2"/>
  <c r="D8" i="2"/>
  <c r="H8" i="2" s="1"/>
  <c r="G7" i="2"/>
  <c r="F7" i="2"/>
  <c r="E7" i="2"/>
  <c r="D7" i="2"/>
  <c r="H7" i="2" s="1"/>
  <c r="G6" i="2"/>
  <c r="F6" i="2"/>
  <c r="E6" i="2"/>
  <c r="D6" i="2"/>
  <c r="H6" i="2" s="1"/>
  <c r="G5" i="2"/>
  <c r="F5" i="2"/>
  <c r="E5" i="2"/>
  <c r="D5" i="2"/>
  <c r="H5" i="2" s="1"/>
  <c r="S33" i="1" l="1"/>
  <c r="T33" i="1" s="1"/>
  <c r="T30" i="1"/>
  <c r="T84" i="1"/>
  <c r="Q85" i="1"/>
  <c r="R85" i="1" s="1"/>
  <c r="I19" i="1"/>
  <c r="H20" i="1"/>
  <c r="H22" i="1"/>
  <c r="H24" i="1"/>
  <c r="H26" i="1"/>
  <c r="H28" i="1"/>
  <c r="H30" i="1"/>
  <c r="H31" i="1"/>
  <c r="N31" i="1"/>
  <c r="H32" i="1"/>
  <c r="H33" i="1"/>
  <c r="H34" i="1"/>
  <c r="H36" i="1"/>
  <c r="H38" i="1"/>
  <c r="H40" i="1"/>
  <c r="H42" i="1"/>
  <c r="H44" i="1"/>
  <c r="H46" i="1"/>
  <c r="H48" i="1"/>
  <c r="H50" i="1"/>
  <c r="H52" i="1"/>
  <c r="H54" i="1"/>
  <c r="I59" i="1"/>
  <c r="H60" i="1"/>
  <c r="H62" i="1"/>
  <c r="H64" i="1"/>
  <c r="H66" i="1"/>
  <c r="H68" i="1"/>
  <c r="H70" i="1"/>
  <c r="H72" i="1"/>
  <c r="H74" i="1"/>
  <c r="H76" i="1"/>
  <c r="H78" i="1"/>
  <c r="H80" i="1"/>
  <c r="H82" i="1"/>
  <c r="H84" i="1"/>
  <c r="H85" i="1"/>
  <c r="L85" i="1"/>
  <c r="N85" i="1"/>
  <c r="H86" i="1"/>
  <c r="M86" i="1"/>
  <c r="H87" i="1"/>
  <c r="H88" i="1"/>
  <c r="I89" i="1"/>
  <c r="H90" i="1"/>
  <c r="I91" i="1"/>
  <c r="H92" i="1"/>
  <c r="I93" i="1"/>
  <c r="I95" i="1"/>
  <c r="H96" i="1"/>
  <c r="I97" i="1"/>
  <c r="H98" i="1"/>
  <c r="I99" i="1"/>
  <c r="H100" i="1"/>
  <c r="I101" i="1"/>
  <c r="H102" i="1"/>
  <c r="I103" i="1"/>
  <c r="H104" i="1"/>
  <c r="I105" i="1"/>
  <c r="H106" i="1"/>
  <c r="I107" i="1"/>
  <c r="H108" i="1"/>
  <c r="S138" i="1"/>
  <c r="M138" i="1"/>
  <c r="H114" i="1"/>
  <c r="I115" i="1"/>
  <c r="H116" i="1"/>
  <c r="I117" i="1"/>
  <c r="H118" i="1"/>
  <c r="I119" i="1"/>
  <c r="H120" i="1"/>
  <c r="I121" i="1"/>
  <c r="H122" i="1"/>
  <c r="I123" i="1"/>
  <c r="H124" i="1"/>
  <c r="I125" i="1"/>
  <c r="H126" i="1"/>
  <c r="I127" i="1"/>
  <c r="H147" i="1"/>
  <c r="H145" i="1"/>
  <c r="H143" i="1"/>
  <c r="S140" i="1"/>
  <c r="M140" i="1"/>
  <c r="H137" i="1"/>
  <c r="H135" i="1"/>
  <c r="H133" i="1"/>
  <c r="H131" i="1"/>
  <c r="H128" i="1"/>
  <c r="I129" i="1"/>
  <c r="H130" i="1"/>
  <c r="I131" i="1"/>
  <c r="I133" i="1"/>
  <c r="I135" i="1"/>
  <c r="I137" i="1"/>
  <c r="I139" i="1"/>
  <c r="I141" i="1"/>
  <c r="I143" i="1"/>
  <c r="I145" i="1"/>
  <c r="I147" i="1"/>
  <c r="I5" i="1"/>
  <c r="H6" i="1"/>
  <c r="I7" i="1"/>
  <c r="H8" i="1"/>
  <c r="I9" i="1"/>
  <c r="H10" i="1"/>
  <c r="I11" i="1"/>
  <c r="H12" i="1"/>
  <c r="I13" i="1"/>
  <c r="H14" i="1"/>
  <c r="I15" i="1"/>
  <c r="H16" i="1"/>
  <c r="I17" i="1"/>
  <c r="H18" i="1"/>
  <c r="H5" i="1"/>
  <c r="I20" i="1"/>
  <c r="H21" i="1"/>
  <c r="H23" i="1"/>
  <c r="H25" i="1"/>
  <c r="I26" i="1"/>
  <c r="H27" i="1"/>
  <c r="H29" i="1"/>
  <c r="M30" i="1"/>
  <c r="O31" i="1"/>
  <c r="P31" i="1" s="1"/>
  <c r="M32" i="1"/>
  <c r="H35" i="1"/>
  <c r="H37" i="1"/>
  <c r="I40" i="1"/>
  <c r="H41" i="1"/>
  <c r="H43" i="1"/>
  <c r="H45" i="1"/>
  <c r="H47" i="1"/>
  <c r="H49" i="1"/>
  <c r="H51" i="1"/>
  <c r="I60" i="1"/>
  <c r="H61" i="1"/>
  <c r="H63" i="1"/>
  <c r="H65" i="1"/>
  <c r="H67" i="1"/>
  <c r="H69" i="1"/>
  <c r="H71" i="1"/>
  <c r="H73" i="1"/>
  <c r="I74" i="1"/>
  <c r="H75" i="1"/>
  <c r="H77" i="1"/>
  <c r="H79" i="1"/>
  <c r="H81" i="1"/>
  <c r="H83" i="1"/>
  <c r="M84" i="1"/>
  <c r="O85" i="1"/>
  <c r="P85" i="1" s="1"/>
  <c r="S86" i="1"/>
  <c r="S87" i="1" s="1"/>
  <c r="T87" i="1" s="1"/>
  <c r="I87" i="1"/>
  <c r="I88" i="1"/>
  <c r="H89" i="1"/>
  <c r="I90" i="1"/>
  <c r="H91" i="1"/>
  <c r="I92" i="1"/>
  <c r="I94" i="1"/>
  <c r="I96" i="1"/>
  <c r="I98" i="1"/>
  <c r="I100" i="1"/>
  <c r="I102" i="1"/>
  <c r="I104" i="1"/>
  <c r="I106" i="1"/>
  <c r="I130" i="1"/>
  <c r="I132" i="1"/>
  <c r="I134" i="1"/>
  <c r="I136" i="1"/>
  <c r="I138" i="1"/>
  <c r="I140" i="1"/>
  <c r="I142" i="1"/>
  <c r="I144" i="1"/>
  <c r="I146" i="1"/>
  <c r="I150" i="1"/>
  <c r="I152" i="1"/>
  <c r="I154" i="1"/>
  <c r="I156" i="1"/>
  <c r="I158" i="1"/>
  <c r="I160" i="1"/>
  <c r="I162" i="1"/>
  <c r="H132" i="1"/>
  <c r="H134" i="1"/>
  <c r="H136" i="1"/>
  <c r="H138" i="1"/>
  <c r="H139" i="1"/>
  <c r="N139" i="1"/>
  <c r="H140" i="1"/>
  <c r="H141" i="1"/>
  <c r="H142" i="1"/>
  <c r="H144" i="1"/>
  <c r="H146" i="1"/>
  <c r="I148" i="1"/>
  <c r="H149" i="1"/>
  <c r="H151" i="1"/>
  <c r="H153" i="1"/>
  <c r="H155" i="1"/>
  <c r="H157" i="1"/>
  <c r="H159" i="1"/>
  <c r="H161" i="1"/>
  <c r="H167" i="1"/>
  <c r="I168" i="1"/>
  <c r="H169" i="1"/>
  <c r="H171" i="1"/>
  <c r="H173" i="1"/>
  <c r="H175" i="1"/>
  <c r="H177" i="1"/>
  <c r="I178" i="1"/>
  <c r="H179" i="1"/>
  <c r="I180" i="1"/>
  <c r="H181" i="1"/>
  <c r="I182" i="1"/>
  <c r="I184" i="1"/>
  <c r="H185" i="1"/>
  <c r="I186" i="1"/>
  <c r="H187" i="1"/>
  <c r="I188" i="1"/>
  <c r="H189" i="1"/>
  <c r="I190" i="1"/>
  <c r="I192" i="1"/>
  <c r="S192" i="1"/>
  <c r="I193" i="1"/>
  <c r="I195" i="1"/>
  <c r="I197" i="1"/>
  <c r="I199" i="1"/>
  <c r="I201" i="1"/>
  <c r="I203" i="1"/>
  <c r="I205" i="1"/>
  <c r="I207" i="1"/>
  <c r="I209" i="1"/>
  <c r="I211" i="1"/>
  <c r="I213" i="1"/>
  <c r="I215" i="1"/>
  <c r="O139" i="1"/>
  <c r="P139" i="1" s="1"/>
  <c r="I149" i="1"/>
  <c r="H150" i="1"/>
  <c r="I151" i="1"/>
  <c r="H152" i="1"/>
  <c r="I153" i="1"/>
  <c r="H154" i="1"/>
  <c r="I155" i="1"/>
  <c r="H156" i="1"/>
  <c r="I157" i="1"/>
  <c r="H158" i="1"/>
  <c r="I159" i="1"/>
  <c r="H160" i="1"/>
  <c r="I161" i="1"/>
  <c r="H162" i="1"/>
  <c r="I169" i="1"/>
  <c r="H170" i="1"/>
  <c r="I171" i="1"/>
  <c r="H172" i="1"/>
  <c r="I173" i="1"/>
  <c r="H174" i="1"/>
  <c r="I175" i="1"/>
  <c r="H176" i="1"/>
  <c r="I177" i="1"/>
  <c r="H178" i="1"/>
  <c r="I179" i="1"/>
  <c r="H180" i="1"/>
  <c r="I181" i="1"/>
  <c r="H201" i="1"/>
  <c r="H199" i="1"/>
  <c r="H197" i="1"/>
  <c r="H182" i="1"/>
  <c r="I183" i="1"/>
  <c r="H184" i="1"/>
  <c r="I185" i="1"/>
  <c r="H186" i="1"/>
  <c r="I187" i="1"/>
  <c r="H188" i="1"/>
  <c r="I189" i="1"/>
  <c r="H190" i="1"/>
  <c r="I191" i="1"/>
  <c r="S194" i="1"/>
  <c r="H192" i="1"/>
  <c r="M192" i="1"/>
  <c r="H193" i="1"/>
  <c r="N193" i="1"/>
  <c r="L193" i="1"/>
  <c r="Q193" i="1"/>
  <c r="R193" i="1" s="1"/>
  <c r="H194" i="1"/>
  <c r="M194" i="1"/>
  <c r="I196" i="1"/>
  <c r="I198" i="1"/>
  <c r="I200" i="1"/>
  <c r="I204" i="1"/>
  <c r="I206" i="1"/>
  <c r="I208" i="1"/>
  <c r="I210" i="1"/>
  <c r="I212" i="1"/>
  <c r="I214" i="1"/>
  <c r="I216" i="1"/>
  <c r="H195" i="1"/>
  <c r="H196" i="1"/>
  <c r="H198" i="1"/>
  <c r="H200" i="1"/>
  <c r="H202" i="1"/>
  <c r="H204" i="1"/>
  <c r="H206" i="1"/>
  <c r="H208" i="1"/>
  <c r="H210" i="1"/>
  <c r="H212" i="1"/>
  <c r="H214" i="1"/>
  <c r="H216" i="1"/>
  <c r="I202" i="1"/>
  <c r="H203" i="1"/>
  <c r="H205" i="1"/>
  <c r="H207" i="1"/>
  <c r="H209" i="1"/>
  <c r="H211" i="1"/>
  <c r="H213" i="1"/>
  <c r="J6" i="2"/>
  <c r="I6" i="2"/>
  <c r="J8" i="2"/>
  <c r="I8" i="2"/>
  <c r="J10" i="2"/>
  <c r="I10" i="2"/>
  <c r="J12" i="2"/>
  <c r="I12" i="2"/>
  <c r="I13" i="2"/>
  <c r="J13" i="2"/>
  <c r="I15" i="2"/>
  <c r="J15" i="2"/>
  <c r="I17" i="2"/>
  <c r="J17" i="2"/>
  <c r="I19" i="2"/>
  <c r="J19" i="2"/>
  <c r="I21" i="2"/>
  <c r="J21" i="2"/>
  <c r="I23" i="2"/>
  <c r="J23" i="2"/>
  <c r="I25" i="2"/>
  <c r="J25" i="2"/>
  <c r="I27" i="2"/>
  <c r="J27" i="2"/>
  <c r="J28" i="2"/>
  <c r="I28" i="2"/>
  <c r="J30" i="2"/>
  <c r="I30" i="2"/>
  <c r="J32" i="2"/>
  <c r="I32" i="2"/>
  <c r="J34" i="2"/>
  <c r="I34" i="2"/>
  <c r="J36" i="2"/>
  <c r="I36" i="2"/>
  <c r="I37" i="2"/>
  <c r="J37" i="2"/>
  <c r="I39" i="2"/>
  <c r="J39" i="2"/>
  <c r="I41" i="2"/>
  <c r="J41" i="2"/>
  <c r="I43" i="2"/>
  <c r="J43" i="2"/>
  <c r="J44" i="2"/>
  <c r="I44" i="2"/>
  <c r="J46" i="2"/>
  <c r="I46" i="2"/>
  <c r="J48" i="2"/>
  <c r="I48" i="2"/>
  <c r="I49" i="2"/>
  <c r="J49" i="2"/>
  <c r="J50" i="2"/>
  <c r="I50" i="2"/>
  <c r="J52" i="2"/>
  <c r="I52" i="2"/>
  <c r="I53" i="2"/>
  <c r="J53" i="2"/>
  <c r="J54" i="2"/>
  <c r="I54" i="2"/>
  <c r="I5" i="2"/>
  <c r="J5" i="2"/>
  <c r="I7" i="2"/>
  <c r="J7" i="2"/>
  <c r="I9" i="2"/>
  <c r="J9" i="2"/>
  <c r="I11" i="2"/>
  <c r="J11" i="2"/>
  <c r="J14" i="2"/>
  <c r="I14" i="2"/>
  <c r="J16" i="2"/>
  <c r="I16" i="2"/>
  <c r="J18" i="2"/>
  <c r="I18" i="2"/>
  <c r="J20" i="2"/>
  <c r="I20" i="2"/>
  <c r="J22" i="2"/>
  <c r="I22" i="2"/>
  <c r="J24" i="2"/>
  <c r="I24" i="2"/>
  <c r="J26" i="2"/>
  <c r="I26" i="2"/>
  <c r="I29" i="2"/>
  <c r="J29" i="2"/>
  <c r="I31" i="2"/>
  <c r="J31" i="2"/>
  <c r="I33" i="2"/>
  <c r="J33" i="2"/>
  <c r="I35" i="2"/>
  <c r="J35" i="2"/>
  <c r="J38" i="2"/>
  <c r="I38" i="2"/>
  <c r="J40" i="2"/>
  <c r="I40" i="2"/>
  <c r="J42" i="2"/>
  <c r="I42" i="2"/>
  <c r="I45" i="2"/>
  <c r="J45" i="2"/>
  <c r="I47" i="2"/>
  <c r="J47" i="2"/>
  <c r="I51" i="2"/>
  <c r="J51" i="2"/>
  <c r="L139" i="1" l="1"/>
  <c r="O84" i="1"/>
  <c r="M87" i="1"/>
  <c r="N87" i="1" s="1"/>
  <c r="N84" i="1"/>
  <c r="Q32" i="1"/>
  <c r="R32" i="1" s="1"/>
  <c r="O32" i="1"/>
  <c r="P32" i="1" s="1"/>
  <c r="N32" i="1"/>
  <c r="T32" i="1" s="1"/>
  <c r="M33" i="1"/>
  <c r="N33" i="1" s="1"/>
  <c r="O30" i="1"/>
  <c r="N30" i="1"/>
  <c r="M141" i="1"/>
  <c r="N141" i="1" s="1"/>
  <c r="Q138" i="1"/>
  <c r="O138" i="1"/>
  <c r="N138" i="1"/>
  <c r="N194" i="1"/>
  <c r="Q194" i="1"/>
  <c r="R194" i="1" s="1"/>
  <c r="O194" i="1"/>
  <c r="P194" i="1" s="1"/>
  <c r="M195" i="1"/>
  <c r="N195" i="1" s="1"/>
  <c r="N192" i="1"/>
  <c r="O192" i="1"/>
  <c r="S195" i="1"/>
  <c r="T195" i="1" s="1"/>
  <c r="T192" i="1"/>
  <c r="Q139" i="1"/>
  <c r="R139" i="1" s="1"/>
  <c r="Q140" i="1"/>
  <c r="R140" i="1" s="1"/>
  <c r="O140" i="1"/>
  <c r="P140" i="1" s="1"/>
  <c r="N140" i="1"/>
  <c r="T140" i="1" s="1"/>
  <c r="S141" i="1"/>
  <c r="T141" i="1" s="1"/>
  <c r="T138" i="1"/>
  <c r="N86" i="1"/>
  <c r="O86" i="1"/>
  <c r="P86" i="1" s="1"/>
  <c r="Q31" i="1"/>
  <c r="R31" i="1" l="1"/>
  <c r="L31" i="1"/>
  <c r="T86" i="1"/>
  <c r="O195" i="1"/>
  <c r="P195" i="1" s="1"/>
  <c r="P192" i="1"/>
  <c r="T194" i="1"/>
  <c r="Q141" i="1"/>
  <c r="R141" i="1" s="1"/>
  <c r="R138" i="1"/>
  <c r="O33" i="1"/>
  <c r="P33" i="1" s="1"/>
  <c r="P30" i="1"/>
  <c r="O87" i="1"/>
  <c r="P87" i="1" s="1"/>
  <c r="P84" i="1"/>
  <c r="Q86" i="1"/>
  <c r="R86" i="1" s="1"/>
  <c r="L86" i="1"/>
  <c r="L140" i="1"/>
  <c r="Q192" i="1"/>
  <c r="L194" i="1"/>
  <c r="L138" i="1"/>
  <c r="L141" i="1" s="1"/>
  <c r="O141" i="1"/>
  <c r="P141" i="1" s="1"/>
  <c r="P138" i="1"/>
  <c r="Q30" i="1"/>
  <c r="L32" i="1"/>
  <c r="Q84" i="1"/>
  <c r="Q87" i="1" l="1"/>
  <c r="R87" i="1" s="1"/>
  <c r="R84" i="1"/>
  <c r="Q195" i="1"/>
  <c r="R195" i="1" s="1"/>
  <c r="R192" i="1"/>
  <c r="L84" i="1"/>
  <c r="L87" i="1" s="1"/>
  <c r="Q33" i="1"/>
  <c r="R33" i="1" s="1"/>
  <c r="R30" i="1"/>
  <c r="L30" i="1"/>
  <c r="L33" i="1" s="1"/>
  <c r="L192" i="1"/>
  <c r="L195" i="1" s="1"/>
</calcChain>
</file>

<file path=xl/sharedStrings.xml><?xml version="1.0" encoding="utf-8"?>
<sst xmlns="http://schemas.openxmlformats.org/spreadsheetml/2006/main" count="836" uniqueCount="270">
  <si>
    <t>KẾT QUẢ THI ĐUA</t>
  </si>
  <si>
    <t>Tháng 9</t>
  </si>
  <si>
    <t>Buổi</t>
  </si>
  <si>
    <t>Lớp</t>
  </si>
  <si>
    <t>GVCN</t>
  </si>
  <si>
    <t>ĐIỂM TB 3 MẶT</t>
  </si>
  <si>
    <t>ĐIỂM TB
TUẦN</t>
  </si>
  <si>
    <t>XẾP HẠNG</t>
  </si>
  <si>
    <t>C. cần</t>
  </si>
  <si>
    <t>Kỉ luật</t>
  </si>
  <si>
    <t>Vệ sinh</t>
  </si>
  <si>
    <t>Khối</t>
  </si>
  <si>
    <t>Trường</t>
  </si>
  <si>
    <r>
      <t>12A</t>
    </r>
    <r>
      <rPr>
        <vertAlign val="superscript"/>
        <sz val="12"/>
        <color indexed="10"/>
        <rFont val="Tahoma"/>
        <family val="2"/>
      </rPr>
      <t>1</t>
    </r>
  </si>
  <si>
    <t>Công Phúc</t>
  </si>
  <si>
    <r>
      <t>12A</t>
    </r>
    <r>
      <rPr>
        <vertAlign val="superscript"/>
        <sz val="12"/>
        <color indexed="10"/>
        <rFont val="Tahoma"/>
        <family val="2"/>
      </rPr>
      <t>2</t>
    </r>
  </si>
  <si>
    <r>
      <t>12A</t>
    </r>
    <r>
      <rPr>
        <vertAlign val="superscript"/>
        <sz val="12"/>
        <color indexed="10"/>
        <rFont val="Tahoma"/>
        <family val="2"/>
      </rPr>
      <t>3</t>
    </r>
    <r>
      <rPr>
        <sz val="10"/>
        <rFont val="Arial"/>
        <family val="2"/>
        <charset val="163"/>
      </rPr>
      <t/>
    </r>
  </si>
  <si>
    <t>Ánh Tuyết</t>
  </si>
  <si>
    <r>
      <t>12A</t>
    </r>
    <r>
      <rPr>
        <vertAlign val="superscript"/>
        <sz val="12"/>
        <color indexed="10"/>
        <rFont val="Tahoma"/>
        <family val="2"/>
      </rPr>
      <t>4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</si>
  <si>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5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</si>
  <si>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6</t>
    </r>
    <r>
      <rPr>
        <sz val="10"/>
        <rFont val="Arial"/>
        <family val="2"/>
        <charset val="163"/>
      </rPr>
      <t/>
    </r>
  </si>
  <si>
    <t>Kim Yến</t>
  </si>
  <si>
    <r>
      <t>12A</t>
    </r>
    <r>
      <rPr>
        <vertAlign val="superscript"/>
        <sz val="12"/>
        <color indexed="10"/>
        <rFont val="Tahoma"/>
        <family val="2"/>
      </rPr>
      <t>7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</si>
  <si>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8</t>
    </r>
    <r>
      <rPr>
        <sz val="10"/>
        <rFont val="Arial"/>
        <family val="2"/>
        <charset val="163"/>
      </rPr>
      <t/>
    </r>
  </si>
  <si>
    <t>Ngọc Thoan</t>
  </si>
  <si>
    <r>
      <t>12A</t>
    </r>
    <r>
      <rPr>
        <vertAlign val="superscript"/>
        <sz val="12"/>
        <color indexed="10"/>
        <rFont val="Tahoma"/>
        <family val="2"/>
      </rPr>
      <t>9</t>
    </r>
    <r>
      <rPr>
        <sz val="10"/>
        <rFont val="Arial"/>
        <family val="2"/>
        <charset val="163"/>
      </rPr>
      <t/>
    </r>
  </si>
  <si>
    <t>Văn Sâm</t>
  </si>
  <si>
    <r>
      <t>12A</t>
    </r>
    <r>
      <rPr>
        <vertAlign val="superscript"/>
        <sz val="12"/>
        <color indexed="10"/>
        <rFont val="Tahoma"/>
        <family val="2"/>
      </rPr>
      <t>10</t>
    </r>
    <r>
      <rPr>
        <sz val="10"/>
        <rFont val="Arial"/>
        <family val="2"/>
        <charset val="163"/>
      </rPr>
      <t/>
    </r>
  </si>
  <si>
    <t>Ngọc Nhịn</t>
  </si>
  <si>
    <r>
      <t>12A</t>
    </r>
    <r>
      <rPr>
        <vertAlign val="superscript"/>
        <sz val="12"/>
        <color indexed="10"/>
        <rFont val="Tahoma"/>
        <family val="2"/>
      </rPr>
      <t>11</t>
    </r>
    <r>
      <rPr>
        <sz val="10"/>
        <rFont val="Arial"/>
        <family val="2"/>
        <charset val="163"/>
      </rPr>
      <t/>
    </r>
  </si>
  <si>
    <t>Bảo Ngân</t>
  </si>
  <si>
    <r>
      <t>12A</t>
    </r>
    <r>
      <rPr>
        <vertAlign val="superscript"/>
        <sz val="12"/>
        <color indexed="10"/>
        <rFont val="Tahoma"/>
        <family val="2"/>
      </rPr>
      <t>12</t>
    </r>
    <r>
      <rPr>
        <sz val="10"/>
        <rFont val="Arial"/>
        <family val="2"/>
        <charset val="163"/>
      </rPr>
      <t/>
    </r>
  </si>
  <si>
    <r>
      <t>12A</t>
    </r>
    <r>
      <rPr>
        <vertAlign val="superscript"/>
        <sz val="12"/>
        <color indexed="10"/>
        <rFont val="Tahoma"/>
        <family val="2"/>
      </rPr>
      <t>13</t>
    </r>
    <r>
      <rPr>
        <sz val="10"/>
        <rFont val="Arial"/>
        <family val="2"/>
        <charset val="163"/>
      </rPr>
      <t/>
    </r>
  </si>
  <si>
    <t>Đình Nhân</t>
  </si>
  <si>
    <r>
      <t>12A</t>
    </r>
    <r>
      <rPr>
        <vertAlign val="superscript"/>
        <sz val="12"/>
        <color indexed="10"/>
        <rFont val="Tahoma"/>
        <family val="2"/>
      </rPr>
      <t>14</t>
    </r>
    <r>
      <rPr>
        <sz val="10"/>
        <rFont val="Arial"/>
        <family val="2"/>
        <charset val="163"/>
      </rPr>
      <t/>
    </r>
  </si>
  <si>
    <t>Bích Viên</t>
  </si>
  <si>
    <r>
      <t>12A</t>
    </r>
    <r>
      <rPr>
        <vertAlign val="superscript"/>
        <sz val="12"/>
        <color indexed="10"/>
        <rFont val="Tahoma"/>
        <family val="2"/>
      </rPr>
      <t>15</t>
    </r>
    <r>
      <rPr>
        <sz val="10"/>
        <rFont val="Arial"/>
        <family val="2"/>
        <charset val="163"/>
      </rPr>
      <t/>
    </r>
  </si>
  <si>
    <t>Kiều Ngân</t>
  </si>
  <si>
    <t>Đặng Tuyết</t>
  </si>
  <si>
    <t>Hữu Thương</t>
  </si>
  <si>
    <t>Thảo Vy</t>
  </si>
  <si>
    <t>Xuân Thành</t>
  </si>
  <si>
    <r>
      <t>10A</t>
    </r>
    <r>
      <rPr>
        <vertAlign val="superscript"/>
        <sz val="12"/>
        <color indexed="10"/>
        <rFont val="Tahoma"/>
        <family val="2"/>
      </rPr>
      <t>6</t>
    </r>
  </si>
  <si>
    <r>
      <t>10A</t>
    </r>
    <r>
      <rPr>
        <vertAlign val="superscript"/>
        <sz val="12"/>
        <color indexed="10"/>
        <rFont val="Tahoma"/>
        <family val="2"/>
      </rPr>
      <t>7</t>
    </r>
  </si>
  <si>
    <r>
      <t>10A</t>
    </r>
    <r>
      <rPr>
        <vertAlign val="superscript"/>
        <sz val="12"/>
        <color indexed="10"/>
        <rFont val="Tahoma"/>
        <family val="2"/>
      </rPr>
      <t>8</t>
    </r>
  </si>
  <si>
    <t>C
H
I
Ề
U</t>
  </si>
  <si>
    <r>
      <t>11A</t>
    </r>
    <r>
      <rPr>
        <vertAlign val="superscript"/>
        <sz val="12"/>
        <color rgb="FFC00000"/>
        <rFont val="Tahoma"/>
        <family val="2"/>
      </rPr>
      <t>1</t>
    </r>
  </si>
  <si>
    <t>Xuân Hùng</t>
  </si>
  <si>
    <t>Bích Liên</t>
  </si>
  <si>
    <t>Lương Nga</t>
  </si>
  <si>
    <t>Hoàng Oanh</t>
  </si>
  <si>
    <t>Hồng Quân</t>
  </si>
  <si>
    <t>Hồng Hoa</t>
  </si>
  <si>
    <t>Thu Hiền</t>
  </si>
  <si>
    <t>Xuân Nhân</t>
  </si>
  <si>
    <t>Yến Ly</t>
  </si>
  <si>
    <t>Mỹ Trang</t>
  </si>
  <si>
    <t>Anh Thư</t>
  </si>
  <si>
    <t>Huệ Linh</t>
  </si>
  <si>
    <t>2t,2p</t>
  </si>
  <si>
    <t>Đặng Chung</t>
  </si>
  <si>
    <t>1t</t>
  </si>
  <si>
    <t>1t,3p</t>
  </si>
  <si>
    <t>1p</t>
  </si>
  <si>
    <t>8t,1p</t>
  </si>
  <si>
    <t>Lê Lý</t>
  </si>
  <si>
    <r>
      <t>10A</t>
    </r>
    <r>
      <rPr>
        <vertAlign val="superscript"/>
        <sz val="12"/>
        <color indexed="10"/>
        <rFont val="Tahoma"/>
        <family val="2"/>
      </rPr>
      <t>1</t>
    </r>
  </si>
  <si>
    <t xml:space="preserve">Thanh Châu </t>
  </si>
  <si>
    <t>2t,1p</t>
  </si>
  <si>
    <r>
      <t>10A</t>
    </r>
    <r>
      <rPr>
        <vertAlign val="superscript"/>
        <sz val="12"/>
        <color indexed="10"/>
        <rFont val="Tahoma"/>
        <family val="2"/>
      </rPr>
      <t>2</t>
    </r>
  </si>
  <si>
    <r>
      <t>10A</t>
    </r>
    <r>
      <rPr>
        <vertAlign val="superscript"/>
        <sz val="12"/>
        <color indexed="10"/>
        <rFont val="Tahoma"/>
        <family val="2"/>
      </rPr>
      <t>3</t>
    </r>
  </si>
  <si>
    <r>
      <t>10A</t>
    </r>
    <r>
      <rPr>
        <vertAlign val="superscript"/>
        <sz val="12"/>
        <color indexed="10"/>
        <rFont val="Tahoma"/>
        <family val="2"/>
      </rPr>
      <t>4</t>
    </r>
  </si>
  <si>
    <r>
      <t>10A</t>
    </r>
    <r>
      <rPr>
        <vertAlign val="superscript"/>
        <sz val="12"/>
        <color indexed="10"/>
        <rFont val="Tahoma"/>
        <family val="2"/>
      </rPr>
      <t>5</t>
    </r>
  </si>
  <si>
    <t>Diễm Linh</t>
  </si>
  <si>
    <t>Bích Ngân</t>
  </si>
  <si>
    <r>
      <t>10A</t>
    </r>
    <r>
      <rPr>
        <vertAlign val="superscript"/>
        <sz val="12"/>
        <color indexed="1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</si>
  <si>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</si>
  <si>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</si>
  <si>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Kim Phụng</t>
  </si>
  <si>
    <r>
      <t>10A</t>
    </r>
    <r>
      <rPr>
        <vertAlign val="superscript"/>
        <sz val="12"/>
        <color indexed="1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</si>
  <si>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</si>
  <si>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</si>
  <si>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10A</t>
    </r>
    <r>
      <rPr>
        <vertAlign val="superscript"/>
        <sz val="12"/>
        <color indexed="1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</si>
  <si>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2</t>
    </r>
  </si>
  <si>
    <r>
      <t>11A</t>
    </r>
    <r>
      <rPr>
        <vertAlign val="superscript"/>
        <sz val="12"/>
        <color rgb="FFC00000"/>
        <rFont val="Tahoma"/>
        <family val="2"/>
      </rPr>
      <t>3</t>
    </r>
  </si>
  <si>
    <t>3t</t>
  </si>
  <si>
    <r>
      <t>11A</t>
    </r>
    <r>
      <rPr>
        <vertAlign val="superscript"/>
        <sz val="12"/>
        <color rgb="FFC00000"/>
        <rFont val="Tahoma"/>
        <family val="2"/>
      </rPr>
      <t>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</si>
  <si>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5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</si>
  <si>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6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</si>
  <si>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7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</si>
  <si>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8</t>
    </r>
    <r>
      <rPr>
        <sz val="12"/>
        <color theme="1"/>
        <rFont val="Times New Roman"/>
        <family val="2"/>
      </rPr>
      <t/>
    </r>
  </si>
  <si>
    <t>Thanh Thúy</t>
  </si>
  <si>
    <t>2t,3p</t>
  </si>
  <si>
    <r>
      <t>11A</t>
    </r>
    <r>
      <rPr>
        <vertAlign val="superscript"/>
        <sz val="12"/>
        <color rgb="FFC00000"/>
        <rFont val="Tahoma"/>
        <family val="2"/>
      </rPr>
      <t>9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</si>
  <si>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10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</si>
  <si>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11</t>
    </r>
    <r>
      <rPr>
        <sz val="12"/>
        <color theme="1"/>
        <rFont val="Times New Roman"/>
        <family val="2"/>
      </rPr>
      <t/>
    </r>
  </si>
  <si>
    <t>Trà My</t>
  </si>
  <si>
    <r>
      <t>11A</t>
    </r>
    <r>
      <rPr>
        <vertAlign val="superscript"/>
        <sz val="12"/>
        <color rgb="FFC00000"/>
        <rFont val="Tahoma"/>
        <family val="2"/>
      </rPr>
      <t>12</t>
    </r>
    <r>
      <rPr>
        <sz val="12"/>
        <color theme="1"/>
        <rFont val="Times New Roman"/>
        <family val="2"/>
      </rPr>
      <t/>
    </r>
  </si>
  <si>
    <t>Lê Ngọc</t>
  </si>
  <si>
    <r>
      <t>11A</t>
    </r>
    <r>
      <rPr>
        <vertAlign val="superscript"/>
        <sz val="12"/>
        <color rgb="FFC00000"/>
        <rFont val="Tahoma"/>
        <family val="2"/>
      </rPr>
      <t>13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</si>
  <si>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14</t>
    </r>
    <r>
      <rPr>
        <sz val="12"/>
        <color theme="1"/>
        <rFont val="Times New Roman"/>
        <family val="2"/>
      </rPr>
      <t/>
    </r>
  </si>
  <si>
    <r>
      <t>11A</t>
    </r>
    <r>
      <rPr>
        <vertAlign val="superscript"/>
        <sz val="12"/>
        <color rgb="FFC00000"/>
        <rFont val="Tahoma"/>
        <family val="2"/>
      </rPr>
      <t>15</t>
    </r>
    <r>
      <rPr>
        <sz val="12"/>
        <color theme="1"/>
        <rFont val="Times New Roman"/>
        <family val="2"/>
      </rPr>
      <t/>
    </r>
  </si>
  <si>
    <t xml:space="preserve">            KẾT QUẢ THI ĐUA</t>
  </si>
  <si>
    <t xml:space="preserve">                                         Từ ngày 04/ 12 /2014  Đến ngày 10 / 12 / 2014</t>
  </si>
  <si>
    <t xml:space="preserve">              Từ ngày 7 / 11 / 2014  Đến ngày 13 / 11 / 2014</t>
  </si>
  <si>
    <t>2t</t>
  </si>
  <si>
    <t>3t,1p</t>
  </si>
  <si>
    <t>5t,4p</t>
  </si>
  <si>
    <t>1t,1p</t>
  </si>
  <si>
    <t>3t,2p</t>
  </si>
  <si>
    <t>1t,2p</t>
  </si>
  <si>
    <t>2t,son</t>
  </si>
  <si>
    <t>3t,2p,1k</t>
  </si>
  <si>
    <t>3p</t>
  </si>
  <si>
    <t>ăn</t>
  </si>
  <si>
    <t>3t,uống</t>
  </si>
  <si>
    <t>4t</t>
  </si>
  <si>
    <t>KẾT QUẢ THI ĐUA THÁNG 2 NĂM 2019</t>
  </si>
  <si>
    <t>Từ ngày 15 /02 / 2019 đến ngày 20 /3 / 2019</t>
  </si>
  <si>
    <t>ĐIỂM TB TUẦN</t>
  </si>
  <si>
    <t>ĐIỂM TB
THÁNG</t>
  </si>
  <si>
    <t>I</t>
  </si>
  <si>
    <t>II</t>
  </si>
  <si>
    <t>III</t>
  </si>
  <si>
    <t>IV</t>
  </si>
  <si>
    <t>S
Á
N
G</t>
  </si>
  <si>
    <t>Minh Thời</t>
  </si>
  <si>
    <t>Công Tuấn</t>
  </si>
  <si>
    <t>Hồng Loan</t>
  </si>
  <si>
    <t xml:space="preserve">Hoàn Thu </t>
  </si>
  <si>
    <t>Minh Thư</t>
  </si>
  <si>
    <t>Trần Diệu</t>
  </si>
  <si>
    <t>Nguyễn Phượng</t>
  </si>
  <si>
    <t>Minh Thắng</t>
  </si>
  <si>
    <t>Cẩm Ái</t>
  </si>
  <si>
    <t>Phước Như</t>
  </si>
  <si>
    <r>
      <t>10A</t>
    </r>
    <r>
      <rPr>
        <vertAlign val="superscript"/>
        <sz val="12"/>
        <color indexed="10"/>
        <rFont val="Tahoma"/>
        <family val="2"/>
      </rPr>
      <t>16</t>
    </r>
  </si>
  <si>
    <r>
      <t>10A</t>
    </r>
    <r>
      <rPr>
        <vertAlign val="superscript"/>
        <sz val="12"/>
        <color indexed="10"/>
        <rFont val="Tahoma"/>
        <family val="2"/>
      </rPr>
      <t>17</t>
    </r>
  </si>
  <si>
    <t>Phạm Nga</t>
  </si>
  <si>
    <r>
      <t>10A</t>
    </r>
    <r>
      <rPr>
        <vertAlign val="superscript"/>
        <sz val="12"/>
        <color indexed="10"/>
        <rFont val="Tahoma"/>
        <family val="2"/>
      </rPr>
      <t>18</t>
    </r>
  </si>
  <si>
    <r>
      <t>10A</t>
    </r>
    <r>
      <rPr>
        <vertAlign val="superscript"/>
        <sz val="12"/>
        <color indexed="10"/>
        <rFont val="Tahoma"/>
        <family val="2"/>
      </rPr>
      <t>19</t>
    </r>
  </si>
  <si>
    <r>
      <t>10A</t>
    </r>
    <r>
      <rPr>
        <vertAlign val="superscript"/>
        <sz val="12"/>
        <color indexed="10"/>
        <rFont val="Tahoma"/>
        <family val="2"/>
      </rPr>
      <t>20</t>
    </r>
  </si>
  <si>
    <t xml:space="preserve">Minh Ngọc </t>
  </si>
  <si>
    <t>Thanh Trúc</t>
  </si>
  <si>
    <t>Minh Tâm</t>
  </si>
  <si>
    <t xml:space="preserve">Minh Phụng  </t>
  </si>
  <si>
    <t>Từ ngày 15 /02 / 2019 đến ngày 21 /02 / 2019</t>
  </si>
  <si>
    <t>5t,2p,konịt</t>
  </si>
  <si>
    <t>2t,3p,sđp</t>
  </si>
  <si>
    <t>2t,5p,2k</t>
  </si>
  <si>
    <t>5t,2p</t>
  </si>
  <si>
    <t>2t,1p,1k,kocvạt</t>
  </si>
  <si>
    <t>1t,2p,đtdđ,uống,túi,bútxóa</t>
  </si>
  <si>
    <t>2t,5p,kocvạt,uống</t>
  </si>
  <si>
    <t>uống</t>
  </si>
  <si>
    <t>1t,1p,vs</t>
  </si>
  <si>
    <t>4t,2p,đạpquai2</t>
  </si>
  <si>
    <t>7t,3p,sđp,áongoài</t>
  </si>
  <si>
    <t>THỐNG KÊ ĐIỂM TRUNG BÌNH TUẦN 1</t>
  </si>
  <si>
    <t>3t,kocvạt</t>
  </si>
  <si>
    <t>KHỐI</t>
  </si>
  <si>
    <t>T.Số
Lớp</t>
  </si>
  <si>
    <t>&gt;=9.4</t>
  </si>
  <si>
    <t>9 -&gt; 9.3</t>
  </si>
  <si>
    <t>8.5 -&gt; 8.9</t>
  </si>
  <si>
    <t>&lt;8.5</t>
  </si>
  <si>
    <t>Số Lượng</t>
  </si>
  <si>
    <t>Tỉ lệ</t>
  </si>
  <si>
    <t>Số lượng</t>
  </si>
  <si>
    <t>M.Thắng</t>
  </si>
  <si>
    <t>1t,son</t>
  </si>
  <si>
    <t>2p</t>
  </si>
  <si>
    <t>1t,4p,đtdđ</t>
  </si>
  <si>
    <t>1p,bútxóa</t>
  </si>
  <si>
    <t>3 Khối</t>
  </si>
  <si>
    <t>2t,3p,ăn</t>
  </si>
  <si>
    <t>4t,3p,bútxóa,kocvạt</t>
  </si>
  <si>
    <t>1t,1p,đtdđ,nóitục</t>
  </si>
  <si>
    <t>4t,1p,sđp</t>
  </si>
  <si>
    <t>1t,1p,kocvạt,konịt</t>
  </si>
  <si>
    <t>3t,1p,1k,đábóng..</t>
  </si>
  <si>
    <t>1t,2p,3ăn,đtdđ</t>
  </si>
  <si>
    <t>2t,3p,koaódài</t>
  </si>
  <si>
    <t>1t,2p,2trốnSHDC</t>
  </si>
  <si>
    <t>6t,4p</t>
  </si>
  <si>
    <t>2t,1p,pnntrễ</t>
  </si>
  <si>
    <t>3t,3p,ngồi..</t>
  </si>
  <si>
    <t>1p,kocvạt,konộpsđb</t>
  </si>
  <si>
    <t>Từ ngày 22 /02 / 2019 đến ngày 28 / 02 / 2019</t>
  </si>
  <si>
    <t xml:space="preserve"> </t>
  </si>
  <si>
    <t>8t,2p,</t>
  </si>
  <si>
    <t>1t,1p,dépmũ</t>
  </si>
  <si>
    <t>5p,sđp</t>
  </si>
  <si>
    <t>2p,2dép</t>
  </si>
  <si>
    <t>2t,1p,3sđp,dép</t>
  </si>
  <si>
    <t>2dép</t>
  </si>
  <si>
    <t>1t,1p,kogiầy,vs</t>
  </si>
  <si>
    <t>1t,3p,2saugv</t>
  </si>
  <si>
    <t>4t,2p,kocvạt,konịt</t>
  </si>
  <si>
    <t>1t,sđp</t>
  </si>
  <si>
    <t>4t,1p,kocvạt,vs</t>
  </si>
  <si>
    <t>4t,1p</t>
  </si>
  <si>
    <t>dép</t>
  </si>
  <si>
    <t>2t,2p,dép</t>
  </si>
  <si>
    <t>4t,1p,dép</t>
  </si>
  <si>
    <t>1p,,dép,đạp,konộpsđb</t>
  </si>
  <si>
    <t>1p,dép</t>
  </si>
  <si>
    <t>6t,2p,dép</t>
  </si>
  <si>
    <t>1t,2p,dép,quaitrước</t>
  </si>
  <si>
    <t>1t,3dép</t>
  </si>
  <si>
    <t>2t,2dép</t>
  </si>
  <si>
    <t>3t,1p,2dép</t>
  </si>
  <si>
    <t>1t,sđp,dép,bútxóa</t>
  </si>
  <si>
    <t>4t,3p,đạp,saugv,dép</t>
  </si>
  <si>
    <t>dép,bútxoa,kocvạt</t>
  </si>
  <si>
    <t>2p,3dép</t>
  </si>
  <si>
    <t>konộpsđb</t>
  </si>
  <si>
    <t>2t,dép</t>
  </si>
  <si>
    <t>Từ ngày 01 / 3/ 2019 đến ngày 07 /3 / 2019</t>
  </si>
  <si>
    <t>koaódài</t>
  </si>
  <si>
    <t>2t,2p,vs</t>
  </si>
  <si>
    <t>2t,1p,son</t>
  </si>
  <si>
    <t>3t,2p,mấtSĐB</t>
  </si>
  <si>
    <t>1t,tóc,uống</t>
  </si>
  <si>
    <t>3t,2p,đtdđ,tóc#,uống</t>
  </si>
  <si>
    <t>4t,đtdđ</t>
  </si>
  <si>
    <t>2t,1p,son,ngồi..</t>
  </si>
  <si>
    <t>THỐNG KÊ ĐIỂM TRUNG BÌNH TUẦN 3</t>
  </si>
  <si>
    <t>3t,bútxóa</t>
  </si>
  <si>
    <t>1p,bútxóa,vs</t>
  </si>
  <si>
    <t>5p,vs</t>
  </si>
  <si>
    <t>1t,vs,ăn</t>
  </si>
  <si>
    <t>vs</t>
  </si>
  <si>
    <t>5t,1k</t>
  </si>
  <si>
    <t>2p,1k,koaódài,đạpquai,ngồithành..</t>
  </si>
  <si>
    <t>3t,1p,ăn</t>
  </si>
  <si>
    <t>1t,2p,konịt</t>
  </si>
  <si>
    <t>7t,2p</t>
  </si>
  <si>
    <t>chửi</t>
  </si>
  <si>
    <t xml:space="preserve">                                         Từ ngày 11/ 3 /2011  Đến ngày 17 / 3 / 2011</t>
  </si>
  <si>
    <t>Từ ngày 08 / 3 / 2019 đến ngày 20 / 3 / 2019</t>
  </si>
  <si>
    <t>đạpquai,konịt</t>
  </si>
  <si>
    <t>2t,2p,tóc</t>
  </si>
  <si>
    <t>4p,1k</t>
  </si>
  <si>
    <t>7t,3pnhiềubông,kocài</t>
  </si>
  <si>
    <t>3t,2p,balo,bôngtai</t>
  </si>
  <si>
    <t>5t,2p,mtt..</t>
  </si>
  <si>
    <t>1t,1p,sđp</t>
  </si>
  <si>
    <t>sđp</t>
  </si>
  <si>
    <t>5t,3p,kophiệu</t>
  </si>
  <si>
    <t>4t,1p,sđp,đtdđ,đquai</t>
  </si>
  <si>
    <t>2t,9p,đtdđ,tóc#</t>
  </si>
  <si>
    <t>3p,2ăn</t>
  </si>
  <si>
    <t>1t,2p,dđtdđ</t>
  </si>
  <si>
    <t>3t,2p,balo,ăn,áongoài</t>
  </si>
  <si>
    <t>3t,1p,sđp,vs</t>
  </si>
  <si>
    <t>2t,4p,2sđp,2balô</t>
  </si>
  <si>
    <t>THỐNG KÊ ĐIỂM TRUNG BÌNH TUẦN 4</t>
  </si>
  <si>
    <t>2t,3p,áongoài</t>
  </si>
  <si>
    <t>dépmũ</t>
  </si>
  <si>
    <t>4t,3p,2sđp,tóc</t>
  </si>
  <si>
    <t>1t,3p,sđp</t>
  </si>
  <si>
    <t>1t,1p,tóc</t>
  </si>
  <si>
    <t>1t,4p,2trốnccờ,sđp</t>
  </si>
  <si>
    <t>4t,4p,konịt</t>
  </si>
  <si>
    <t>5t,2p,1k</t>
  </si>
  <si>
    <t>1p,saugv</t>
  </si>
  <si>
    <t>3t,4p,sđp</t>
  </si>
  <si>
    <t>2t,5p,kocvạt</t>
  </si>
  <si>
    <t>1t,3p,tóc@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</si>
</sst>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;[Red]0.0"/>
    <numFmt numFmtId="166" formatCode="#,##0.0"/>
    <numFmt numFmtId="167" formatCode="0.0%"/>
  </numFmts>
  <fonts count="4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b/>
      <sz val="16"/>
      <color indexed="8"/>
      <name val="Tahoma"/>
      <family val="2"/>
    </font>
    <font>
      <b/>
      <sz val="16"/>
      <name val="Tahoma"/>
      <family val="2"/>
    </font>
    <font>
      <b/>
      <sz val="14"/>
      <color rgb="FFFFFFFF"/>
      <name val="Tahoma"/>
      <family val="2"/>
    </font>
    <font>
      <sz val="11"/>
      <color theme="1"/>
      <name val="Tahoma"/>
      <family val="2"/>
    </font>
    <font>
      <sz val="11"/>
      <color indexed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b/>
      <sz val="9"/>
      <color indexed="10"/>
      <name val="Tahoma"/>
      <family val="2"/>
    </font>
    <font>
      <b/>
      <sz val="10"/>
      <color indexed="10"/>
      <name val="Tahoma"/>
      <family val="2"/>
    </font>
    <font>
      <sz val="11"/>
      <color indexed="21"/>
      <name val="Tahoma"/>
      <family val="2"/>
    </font>
    <font>
      <b/>
      <sz val="26"/>
      <name val="Tahoma"/>
      <family val="2"/>
    </font>
    <font>
      <sz val="12"/>
      <color indexed="12"/>
      <name val="Tahoma"/>
      <family val="2"/>
    </font>
    <font>
      <vertAlign val="superscript"/>
      <sz val="12"/>
      <color indexed="10"/>
      <name val="Tahoma"/>
      <family val="2"/>
    </font>
    <font>
      <b/>
      <sz val="12"/>
      <color rgb="FFFF0000"/>
      <name val="Tahoma"/>
      <family val="2"/>
    </font>
    <font>
      <sz val="12"/>
      <name val="Tahoma"/>
      <family val="2"/>
    </font>
    <font>
      <sz val="10"/>
      <name val="Arial"/>
      <family val="2"/>
      <charset val="163"/>
    </font>
    <font>
      <sz val="11"/>
      <color rgb="FF00B050"/>
      <name val="Tahoma"/>
      <family val="2"/>
    </font>
    <font>
      <sz val="12"/>
      <color indexed="17"/>
      <name val="Tahoma"/>
      <family val="2"/>
    </font>
    <font>
      <sz val="12"/>
      <color rgb="FFC00000"/>
      <name val="Tahoma"/>
      <family val="2"/>
    </font>
    <font>
      <vertAlign val="superscript"/>
      <sz val="12"/>
      <color rgb="FFC00000"/>
      <name val="Tahoma"/>
      <family val="2"/>
    </font>
    <font>
      <sz val="11"/>
      <color indexed="8"/>
      <name val="Tahoma"/>
      <family val="2"/>
    </font>
    <font>
      <sz val="11"/>
      <color indexed="59"/>
      <name val="Tahoma"/>
      <family val="2"/>
    </font>
    <font>
      <sz val="11"/>
      <color rgb="FF002060"/>
      <name val="Tahoma"/>
      <family val="2"/>
    </font>
    <font>
      <sz val="11"/>
      <color rgb="FFC00000"/>
      <name val="Tahoma"/>
      <family val="2"/>
    </font>
    <font>
      <b/>
      <sz val="16"/>
      <color indexed="59"/>
      <name val="Tahoma"/>
      <family val="2"/>
    </font>
    <font>
      <b/>
      <sz val="12"/>
      <color indexed="53"/>
      <name val="Tahoma"/>
      <family val="2"/>
    </font>
    <font>
      <sz val="12"/>
      <color indexed="21"/>
      <name val="Tahoma"/>
      <family val="2"/>
    </font>
    <font>
      <b/>
      <sz val="18"/>
      <name val="Tahoma"/>
      <family val="2"/>
    </font>
    <font>
      <b/>
      <sz val="14"/>
      <color rgb="FFFFFFFF"/>
      <name val="Arial"/>
      <family val="2"/>
    </font>
    <font>
      <b/>
      <sz val="12"/>
      <color theme="5" tint="-0.249977111117893"/>
      <name val="Arial"/>
      <family val="2"/>
    </font>
    <font>
      <b/>
      <sz val="12"/>
      <color theme="5" tint="-0.249977111117893"/>
      <name val="Tahoma"/>
      <family val="2"/>
    </font>
    <font>
      <b/>
      <sz val="10"/>
      <color theme="5" tint="-0.249977111117893"/>
      <name val="Tahoma"/>
      <family val="2"/>
    </font>
    <font>
      <b/>
      <sz val="11"/>
      <color theme="5" tint="-0.249977111117893"/>
      <name val="Tahoma"/>
      <family val="2"/>
    </font>
    <font>
      <b/>
      <sz val="26"/>
      <name val="Arial"/>
      <family val="2"/>
    </font>
    <font>
      <b/>
      <sz val="11"/>
      <name val="Tahoma"/>
      <family val="2"/>
    </font>
    <font>
      <sz val="16"/>
      <name val="Tahoma"/>
      <family val="2"/>
    </font>
    <font>
      <sz val="9"/>
      <color indexed="12"/>
      <name val="Tahoma"/>
      <family val="2"/>
    </font>
    <font>
      <sz val="9"/>
      <color indexed="53"/>
      <name val="Tahoma"/>
      <family val="2"/>
    </font>
    <font>
      <b/>
      <sz val="11"/>
      <color rgb="FFFF0000"/>
      <name val="Tahoma"/>
      <family val="2"/>
    </font>
    <font>
      <sz val="10"/>
      <color indexed="53"/>
      <name val="Tahoma"/>
      <family val="2"/>
    </font>
    <font>
      <b/>
      <sz val="11"/>
      <color indexed="53"/>
      <name val="Tahoma"/>
      <family val="2"/>
    </font>
    <font>
      <u/>
      <sz val="11"/>
      <color indexed="2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2" borderId="0" xfId="0" applyFont="1" applyFill="1" applyBorder="1" applyAlignment="1"/>
    <xf numFmtId="0" fontId="5" fillId="0" borderId="0" xfId="0" applyFont="1" applyAlignment="1">
      <alignment horizontal="center" readingOrder="2"/>
    </xf>
    <xf numFmtId="0" fontId="6" fillId="0" borderId="0" xfId="0" applyFont="1"/>
    <xf numFmtId="0" fontId="7" fillId="0" borderId="1" xfId="0" applyFont="1" applyBorder="1" applyAlignment="1">
      <alignment vertical="center"/>
    </xf>
    <xf numFmtId="11" fontId="14" fillId="0" borderId="7" xfId="0" applyNumberFormat="1" applyFont="1" applyBorder="1" applyAlignment="1">
      <alignment vertical="center"/>
    </xf>
    <xf numFmtId="164" fontId="8" fillId="0" borderId="7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165" fontId="8" fillId="0" borderId="8" xfId="1" applyNumberFormat="1" applyFont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164" fontId="8" fillId="0" borderId="10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19" fillId="0" borderId="7" xfId="0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19" fillId="0" borderId="7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0" fontId="20" fillId="0" borderId="10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19" fillId="0" borderId="12" xfId="0" applyFont="1" applyBorder="1" applyAlignment="1">
      <alignment horizontal="left" vertical="center"/>
    </xf>
    <xf numFmtId="164" fontId="8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1" fillId="0" borderId="8" xfId="0" applyFont="1" applyBorder="1" applyAlignment="1">
      <alignment vertical="center"/>
    </xf>
    <xf numFmtId="164" fontId="23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vertical="center"/>
    </xf>
    <xf numFmtId="164" fontId="24" fillId="3" borderId="10" xfId="0" applyNumberFormat="1" applyFont="1" applyFill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17" fillId="0" borderId="15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Fill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26" fillId="0" borderId="8" xfId="0" applyFont="1" applyBorder="1" applyAlignment="1">
      <alignment vertical="center"/>
    </xf>
    <xf numFmtId="0" fontId="26" fillId="0" borderId="10" xfId="0" applyFont="1" applyBorder="1" applyAlignment="1">
      <alignment horizontal="left" vertical="center"/>
    </xf>
    <xf numFmtId="0" fontId="27" fillId="3" borderId="0" xfId="0" applyFont="1" applyFill="1" applyBorder="1" applyAlignment="1"/>
    <xf numFmtId="0" fontId="24" fillId="3" borderId="0" xfId="0" applyFont="1" applyFill="1" applyBorder="1" applyAlignment="1">
      <alignment vertical="center"/>
    </xf>
    <xf numFmtId="0" fontId="27" fillId="3" borderId="0" xfId="0" applyFont="1" applyFill="1" applyBorder="1" applyAlignment="1">
      <alignment horizontal="center"/>
    </xf>
    <xf numFmtId="0" fontId="24" fillId="3" borderId="1" xfId="0" quotePrefix="1" applyFont="1" applyFill="1" applyBorder="1" applyAlignment="1">
      <alignment vertical="center"/>
    </xf>
    <xf numFmtId="165" fontId="8" fillId="0" borderId="8" xfId="2" applyNumberFormat="1" applyFont="1" applyBorder="1" applyAlignment="1">
      <alignment horizontal="center" vertical="center"/>
    </xf>
    <xf numFmtId="166" fontId="8" fillId="0" borderId="8" xfId="0" applyNumberFormat="1" applyFont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164" fontId="8" fillId="0" borderId="7" xfId="0" applyNumberFormat="1" applyFont="1" applyBorder="1" applyAlignment="1">
      <alignment horizontal="center"/>
    </xf>
    <xf numFmtId="164" fontId="23" fillId="0" borderId="7" xfId="0" applyNumberFormat="1" applyFont="1" applyBorder="1" applyAlignment="1">
      <alignment horizontal="center" vertical="center"/>
    </xf>
    <xf numFmtId="164" fontId="8" fillId="0" borderId="14" xfId="0" applyNumberFormat="1" applyFont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 vertical="center"/>
    </xf>
    <xf numFmtId="164" fontId="8" fillId="0" borderId="10" xfId="0" applyNumberFormat="1" applyFont="1" applyFill="1" applyBorder="1" applyAlignment="1">
      <alignment horizontal="center" vertical="center"/>
    </xf>
    <xf numFmtId="164" fontId="8" fillId="3" borderId="10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vertical="center"/>
    </xf>
    <xf numFmtId="0" fontId="29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3" borderId="0" xfId="0" applyFont="1" applyFill="1" applyBorder="1" applyAlignment="1">
      <alignment horizontal="center"/>
    </xf>
    <xf numFmtId="0" fontId="9" fillId="4" borderId="18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30" fillId="3" borderId="0" xfId="0" applyFont="1" applyFill="1" applyBorder="1" applyAlignment="1">
      <alignment horizontal="center"/>
    </xf>
    <xf numFmtId="0" fontId="31" fillId="0" borderId="0" xfId="0" applyFont="1" applyAlignment="1">
      <alignment horizontal="center" readingOrder="2"/>
    </xf>
    <xf numFmtId="0" fontId="32" fillId="4" borderId="2" xfId="0" applyFont="1" applyFill="1" applyBorder="1" applyAlignment="1">
      <alignment horizontal="center" vertical="center"/>
    </xf>
    <xf numFmtId="0" fontId="33" fillId="4" borderId="3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32" fillId="4" borderId="19" xfId="0" applyFont="1" applyFill="1" applyBorder="1" applyAlignment="1">
      <alignment horizontal="center" vertical="center"/>
    </xf>
    <xf numFmtId="0" fontId="33" fillId="4" borderId="20" xfId="0" applyFont="1" applyFill="1" applyBorder="1" applyAlignment="1">
      <alignment horizontal="center" vertical="center"/>
    </xf>
    <xf numFmtId="0" fontId="33" fillId="4" borderId="19" xfId="0" applyFont="1" applyFill="1" applyBorder="1" applyAlignment="1">
      <alignment horizontal="center" vertical="center"/>
    </xf>
    <xf numFmtId="0" fontId="35" fillId="5" borderId="19" xfId="0" applyFont="1" applyFill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5" fillId="6" borderId="19" xfId="0" applyFont="1" applyFill="1" applyBorder="1" applyAlignment="1">
      <alignment horizontal="center" vertical="center"/>
    </xf>
    <xf numFmtId="0" fontId="35" fillId="7" borderId="19" xfId="0" applyFont="1" applyFill="1" applyBorder="1" applyAlignment="1">
      <alignment horizontal="center" vertical="center"/>
    </xf>
    <xf numFmtId="0" fontId="36" fillId="0" borderId="9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16" fillId="0" borderId="7" xfId="0" applyNumberFormat="1" applyFont="1" applyBorder="1" applyAlignment="1">
      <alignment horizontal="center" vertical="center"/>
    </xf>
    <xf numFmtId="2" fontId="8" fillId="0" borderId="10" xfId="0" applyNumberFormat="1" applyFont="1" applyBorder="1" applyAlignment="1">
      <alignment horizontal="center" vertical="center"/>
    </xf>
    <xf numFmtId="2" fontId="16" fillId="0" borderId="10" xfId="0" applyNumberFormat="1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36" fillId="0" borderId="11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22" xfId="0" applyFont="1" applyBorder="1" applyAlignment="1">
      <alignment horizontal="center" vertical="center" wrapText="1"/>
    </xf>
    <xf numFmtId="0" fontId="20" fillId="0" borderId="23" xfId="0" applyFont="1" applyBorder="1" applyAlignment="1">
      <alignment vertical="center"/>
    </xf>
    <xf numFmtId="0" fontId="36" fillId="0" borderId="24" xfId="0" applyFont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12" fillId="7" borderId="19" xfId="0" applyFont="1" applyFill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38" fillId="2" borderId="18" xfId="0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17" fillId="2" borderId="25" xfId="0" applyFont="1" applyFill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39" fillId="0" borderId="2" xfId="0" applyFont="1" applyBorder="1" applyAlignment="1">
      <alignment vertical="center"/>
    </xf>
    <xf numFmtId="0" fontId="37" fillId="2" borderId="4" xfId="0" applyFont="1" applyFill="1" applyBorder="1" applyAlignment="1">
      <alignment horizontal="center" vertical="center"/>
    </xf>
    <xf numFmtId="1" fontId="41" fillId="2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67" fontId="42" fillId="0" borderId="2" xfId="3" applyNumberFormat="1" applyFont="1" applyBorder="1" applyAlignment="1">
      <alignment horizontal="center" vertical="center"/>
    </xf>
    <xf numFmtId="167" fontId="42" fillId="0" borderId="2" xfId="3" applyNumberFormat="1" applyFont="1" applyBorder="1" applyAlignment="1">
      <alignment vertical="center"/>
    </xf>
    <xf numFmtId="167" fontId="40" fillId="0" borderId="2" xfId="3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37" fillId="5" borderId="4" xfId="0" applyFont="1" applyFill="1" applyBorder="1" applyAlignment="1">
      <alignment vertical="center"/>
    </xf>
    <xf numFmtId="1" fontId="41" fillId="8" borderId="2" xfId="0" applyNumberFormat="1" applyFont="1" applyFill="1" applyBorder="1" applyAlignment="1">
      <alignment horizontal="center" vertical="center"/>
    </xf>
    <xf numFmtId="167" fontId="42" fillId="5" borderId="2" xfId="3" applyNumberFormat="1" applyFont="1" applyFill="1" applyBorder="1" applyAlignment="1">
      <alignment horizontal="center" vertical="center"/>
    </xf>
    <xf numFmtId="167" fontId="40" fillId="5" borderId="2" xfId="3" applyNumberFormat="1" applyFont="1" applyFill="1" applyBorder="1" applyAlignment="1">
      <alignment horizontal="center" vertical="center"/>
    </xf>
    <xf numFmtId="167" fontId="42" fillId="3" borderId="2" xfId="3" applyNumberFormat="1" applyFont="1" applyFill="1" applyBorder="1" applyAlignment="1">
      <alignment vertical="center"/>
    </xf>
    <xf numFmtId="167" fontId="42" fillId="0" borderId="2" xfId="3" applyNumberFormat="1" applyFont="1" applyBorder="1" applyAlignment="1">
      <alignment horizontal="left" vertical="center" indent="1"/>
    </xf>
    <xf numFmtId="0" fontId="36" fillId="0" borderId="26" xfId="0" applyFont="1" applyBorder="1" applyAlignment="1">
      <alignment horizontal="center"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21" fillId="0" borderId="12" xfId="0" applyFont="1" applyBorder="1" applyAlignment="1">
      <alignment vertical="center"/>
    </xf>
    <xf numFmtId="0" fontId="36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/>
    </xf>
    <xf numFmtId="0" fontId="26" fillId="0" borderId="13" xfId="0" applyFont="1" applyBorder="1" applyAlignment="1">
      <alignment horizontal="left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/>
    </xf>
    <xf numFmtId="2" fontId="16" fillId="0" borderId="13" xfId="0" applyNumberFormat="1" applyFont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2" fontId="28" fillId="0" borderId="7" xfId="0" applyNumberFormat="1" applyFont="1" applyBorder="1" applyAlignment="1">
      <alignment horizontal="center" vertical="center"/>
    </xf>
    <xf numFmtId="0" fontId="29" fillId="0" borderId="9" xfId="0" applyFont="1" applyBorder="1" applyAlignment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6" fillId="0" borderId="0" xfId="0" applyFont="1" applyBorder="1"/>
    <xf numFmtId="9" fontId="6" fillId="0" borderId="0" xfId="3" applyFont="1"/>
    <xf numFmtId="0" fontId="13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4" fillId="3" borderId="1" xfId="0" quotePrefix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2" fontId="43" fillId="0" borderId="7" xfId="0" applyNumberFormat="1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2" fontId="43" fillId="0" borderId="10" xfId="0" applyNumberFormat="1" applyFont="1" applyBorder="1" applyAlignment="1">
      <alignment horizontal="center" vertical="center"/>
    </xf>
    <xf numFmtId="0" fontId="44" fillId="0" borderId="1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28">
    <dxf>
      <font>
        <b/>
        <i/>
        <condense val="0"/>
        <extend val="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ill>
        <patternFill patternType="gray0625"/>
      </fill>
    </dxf>
    <dxf>
      <fill>
        <patternFill>
          <bgColor rgb="FFFFC7CE"/>
        </patternFill>
      </fill>
    </dxf>
    <dxf>
      <fill>
        <patternFill>
          <bgColor theme="3"/>
        </patternFill>
      </fill>
    </dxf>
    <dxf>
      <font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lor rgb="FFC0000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 patternType="gray0625">
          <bgColor indexed="9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 patternType="gray0625"/>
      </fill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ill>
        <patternFill patternType="gray0625"/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06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gray125"/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/>
        <condense val="0"/>
        <extend val="0"/>
        <color indexed="10"/>
      </font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  <color auto="1"/>
      </font>
      <fill>
        <patternFill patternType="gray0625">
          <bgColor indexed="9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/>
        <condense val="0"/>
        <extend val="0"/>
      </font>
    </dxf>
    <dxf>
      <font>
        <b/>
        <i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  <a:r>
            <a:rPr lang="en-US" sz="1400" b="0" i="0" strike="noStrike" baseline="0">
              <a:solidFill>
                <a:srgbClr val="FFFFFF"/>
              </a:solidFill>
              <a:latin typeface="Arial"/>
              <a:cs typeface="Arial"/>
            </a:rPr>
            <a:t> </a:t>
          </a:r>
          <a:endParaRPr lang="en-US" sz="1400" b="0" i="0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47626</xdr:colOff>
      <xdr:row>0</xdr:row>
      <xdr:rowOff>38100</xdr:rowOff>
    </xdr:from>
    <xdr:to>
      <xdr:col>8</xdr:col>
      <xdr:colOff>685800</xdr:colOff>
      <xdr:row>2</xdr:row>
      <xdr:rowOff>0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4943476" y="38100"/>
          <a:ext cx="1352549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10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87086" y="47624"/>
          <a:ext cx="107632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6</xdr:col>
      <xdr:colOff>628651</xdr:colOff>
      <xdr:row>0</xdr:row>
      <xdr:rowOff>38100</xdr:rowOff>
    </xdr:from>
    <xdr:to>
      <xdr:col>8</xdr:col>
      <xdr:colOff>657226</xdr:colOff>
      <xdr:row>1</xdr:row>
      <xdr:rowOff>209550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4829176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47625</xdr:colOff>
      <xdr:row>54</xdr:row>
      <xdr:rowOff>47625</xdr:rowOff>
    </xdr:from>
    <xdr:to>
      <xdr:col>8</xdr:col>
      <xdr:colOff>704850</xdr:colOff>
      <xdr:row>55</xdr:row>
      <xdr:rowOff>142875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4943475" y="10439400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1</xdr:col>
      <xdr:colOff>552450</xdr:colOff>
      <xdr:row>109</xdr:row>
      <xdr:rowOff>161925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85725" y="20821650"/>
          <a:ext cx="1076325" cy="4000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7</xdr:col>
      <xdr:colOff>114300</xdr:colOff>
      <xdr:row>108</xdr:row>
      <xdr:rowOff>9525</xdr:rowOff>
    </xdr:from>
    <xdr:to>
      <xdr:col>8</xdr:col>
      <xdr:colOff>752475</xdr:colOff>
      <xdr:row>109</xdr:row>
      <xdr:rowOff>133350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5010150" y="20802600"/>
          <a:ext cx="135255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2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0</xdr:colOff>
      <xdr:row>55</xdr:row>
      <xdr:rowOff>152400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142875" y="10420350"/>
          <a:ext cx="10763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0</xdr:col>
      <xdr:colOff>87086</xdr:colOff>
      <xdr:row>0</xdr:row>
      <xdr:rowOff>47624</xdr:rowOff>
    </xdr:from>
    <xdr:to>
      <xdr:col>1</xdr:col>
      <xdr:colOff>553811</xdr:colOff>
      <xdr:row>1</xdr:row>
      <xdr:rowOff>209549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87086" y="47624"/>
          <a:ext cx="981075" cy="40957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1</a:t>
          </a:r>
        </a:p>
      </xdr:txBody>
    </xdr:sp>
    <xdr:clientData/>
  </xdr:twoCellAnchor>
  <xdr:twoCellAnchor>
    <xdr:from>
      <xdr:col>7</xdr:col>
      <xdr:colOff>9526</xdr:colOff>
      <xdr:row>0</xdr:row>
      <xdr:rowOff>38100</xdr:rowOff>
    </xdr:from>
    <xdr:to>
      <xdr:col>8</xdr:col>
      <xdr:colOff>733426</xdr:colOff>
      <xdr:row>1</xdr:row>
      <xdr:rowOff>209550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4667251" y="38100"/>
          <a:ext cx="143827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36576" bIns="27432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Tháng</a:t>
          </a:r>
          <a:r>
            <a:rPr lang="en-US" sz="1400" b="1" i="0" strike="noStrike" baseline="0">
              <a:solidFill>
                <a:srgbClr val="FFFFFF"/>
              </a:solidFill>
              <a:latin typeface="Tahoma" pitchFamily="34" charset="0"/>
              <a:cs typeface="Tahoma" pitchFamily="34" charset="0"/>
            </a:rPr>
            <a:t> 2</a:t>
          </a:r>
          <a:endParaRPr lang="en-US" sz="1400" b="1" i="0" strike="noStrike">
            <a:solidFill>
              <a:srgbClr val="FFFFFF"/>
            </a:solidFill>
            <a:latin typeface="Tahoma" pitchFamily="34" charset="0"/>
            <a:cs typeface="Tahoma" pitchFamily="34" charset="0"/>
          </a:endParaRPr>
        </a:p>
      </xdr:txBody>
    </xdr:sp>
    <xdr:clientData/>
  </xdr:twoCellAnchor>
  <xdr:twoCellAnchor>
    <xdr:from>
      <xdr:col>7</xdr:col>
      <xdr:colOff>0</xdr:colOff>
      <xdr:row>54</xdr:row>
      <xdr:rowOff>38100</xdr:rowOff>
    </xdr:from>
    <xdr:to>
      <xdr:col>8</xdr:col>
      <xdr:colOff>657225</xdr:colOff>
      <xdr:row>55</xdr:row>
      <xdr:rowOff>133350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4657725" y="10420350"/>
          <a:ext cx="1371600" cy="390525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</a:t>
          </a:r>
          <a:r>
            <a:rPr lang="en-US" sz="1400" b="0" i="1" u="sng" strike="noStrike" baseline="0">
              <a:solidFill>
                <a:srgbClr val="FFFFFF"/>
              </a:solidFill>
              <a:latin typeface="Arial"/>
              <a:cs typeface="Arial"/>
            </a:rPr>
            <a:t>  2</a:t>
          </a:r>
          <a:endParaRPr lang="en-US" sz="1400" b="0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85725</xdr:colOff>
      <xdr:row>108</xdr:row>
      <xdr:rowOff>28575</xdr:rowOff>
    </xdr:from>
    <xdr:to>
      <xdr:col>2</xdr:col>
      <xdr:colOff>66675</xdr:colOff>
      <xdr:row>109</xdr:row>
      <xdr:rowOff>200025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85725" y="20878800"/>
          <a:ext cx="1047750" cy="4381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strike="noStrike">
              <a:solidFill>
                <a:srgbClr val="FFFFFF"/>
              </a:solidFill>
              <a:latin typeface="Arial"/>
              <a:cs typeface="Arial"/>
            </a:rPr>
            <a:t>Tuần 3</a:t>
          </a:r>
        </a:p>
      </xdr:txBody>
    </xdr:sp>
    <xdr:clientData/>
  </xdr:twoCellAnchor>
  <xdr:twoCellAnchor>
    <xdr:from>
      <xdr:col>7</xdr:col>
      <xdr:colOff>76200</xdr:colOff>
      <xdr:row>108</xdr:row>
      <xdr:rowOff>47625</xdr:rowOff>
    </xdr:from>
    <xdr:to>
      <xdr:col>8</xdr:col>
      <xdr:colOff>714375</xdr:colOff>
      <xdr:row>110</xdr:row>
      <xdr:rowOff>9525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4733925" y="20897850"/>
          <a:ext cx="1352550" cy="47625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0" i="1" u="sng" strike="noStrike">
              <a:solidFill>
                <a:srgbClr val="FFFFFF"/>
              </a:solidFill>
              <a:latin typeface="Arial"/>
              <a:cs typeface="Arial"/>
            </a:rPr>
            <a:t>THÁNG 2</a:t>
          </a:r>
        </a:p>
      </xdr:txBody>
    </xdr:sp>
    <xdr:clientData/>
  </xdr:twoCellAnchor>
  <xdr:twoCellAnchor>
    <xdr:from>
      <xdr:col>0</xdr:col>
      <xdr:colOff>142875</xdr:colOff>
      <xdr:row>54</xdr:row>
      <xdr:rowOff>28575</xdr:rowOff>
    </xdr:from>
    <xdr:to>
      <xdr:col>2</xdr:col>
      <xdr:colOff>114300</xdr:colOff>
      <xdr:row>55</xdr:row>
      <xdr:rowOff>152400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142875" y="10410825"/>
          <a:ext cx="10382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</a:t>
          </a:r>
        </a:p>
      </xdr:txBody>
    </xdr:sp>
    <xdr:clientData/>
  </xdr:twoCellAnchor>
  <xdr:twoCellAnchor>
    <xdr:from>
      <xdr:col>7</xdr:col>
      <xdr:colOff>66675</xdr:colOff>
      <xdr:row>162</xdr:row>
      <xdr:rowOff>47624</xdr:rowOff>
    </xdr:from>
    <xdr:to>
      <xdr:col>8</xdr:col>
      <xdr:colOff>781049</xdr:colOff>
      <xdr:row>163</xdr:row>
      <xdr:rowOff>152400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4724400" y="31356299"/>
          <a:ext cx="1428749" cy="381001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32004" rIns="36576" bIns="32004" anchor="ctr" upright="1"/>
        <a:lstStyle/>
        <a:p>
          <a:pPr algn="ctr" rtl="1">
            <a:defRPr sz="1000"/>
          </a:pPr>
          <a:r>
            <a:rPr lang="en-US" sz="1400" b="1" i="1" u="sng" strike="noStrike">
              <a:solidFill>
                <a:srgbClr val="FFFFFF"/>
              </a:solidFill>
              <a:latin typeface="Arial"/>
              <a:cs typeface="Arial"/>
            </a:rPr>
            <a:t>THÁNG </a:t>
          </a:r>
          <a:r>
            <a:rPr lang="en-US" sz="1400" b="1" i="1" u="sng" strike="noStrike" baseline="0">
              <a:solidFill>
                <a:srgbClr val="FFFFFF"/>
              </a:solidFill>
              <a:latin typeface="Arial"/>
              <a:cs typeface="Arial"/>
            </a:rPr>
            <a:t>2</a:t>
          </a:r>
          <a:endParaRPr lang="en-US" sz="1400" b="1" i="1" u="sng" strike="noStrike">
            <a:solidFill>
              <a:srgbClr val="FFFFFF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95250</xdr:colOff>
      <xdr:row>162</xdr:row>
      <xdr:rowOff>28576</xdr:rowOff>
    </xdr:from>
    <xdr:to>
      <xdr:col>2</xdr:col>
      <xdr:colOff>66675</xdr:colOff>
      <xdr:row>163</xdr:row>
      <xdr:rowOff>171451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95250" y="31337251"/>
          <a:ext cx="1038225" cy="419100"/>
        </a:xfrm>
        <a:prstGeom prst="ellipse">
          <a:avLst/>
        </a:prstGeom>
        <a:solidFill>
          <a:srgbClr val="000000"/>
        </a:solidFill>
        <a:ln w="190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en-US" sz="1400" b="0" i="0" u="sng" strike="noStrike">
              <a:solidFill>
                <a:srgbClr val="FFFFFF"/>
              </a:solidFill>
              <a:latin typeface="Arial"/>
              <a:cs typeface="Arial"/>
            </a:rPr>
            <a:t>Tuần 4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819\THI&#272;UA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W9"/>
      <sheetName val="T9"/>
      <sheetName val="W10"/>
      <sheetName val="T10"/>
      <sheetName val="W11"/>
      <sheetName val="T11"/>
      <sheetName val="W12"/>
      <sheetName val="T12"/>
      <sheetName val="HK1"/>
      <sheetName val="W1"/>
      <sheetName val="T1"/>
      <sheetName val="W2"/>
      <sheetName val="T2"/>
      <sheetName val="H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G5">
            <v>9.83</v>
          </cell>
        </row>
        <row r="6">
          <cell r="G6">
            <v>9.83</v>
          </cell>
        </row>
        <row r="7">
          <cell r="G7">
            <v>9.83</v>
          </cell>
        </row>
        <row r="8">
          <cell r="G8">
            <v>9.67</v>
          </cell>
        </row>
        <row r="9">
          <cell r="G9">
            <v>8.67</v>
          </cell>
        </row>
        <row r="10">
          <cell r="G10">
            <v>9.17</v>
          </cell>
        </row>
        <row r="11">
          <cell r="G11">
            <v>8.5</v>
          </cell>
        </row>
        <row r="12">
          <cell r="G12">
            <v>9.5</v>
          </cell>
        </row>
        <row r="13">
          <cell r="G13">
            <v>9.5</v>
          </cell>
        </row>
        <row r="14">
          <cell r="G14">
            <v>9.33</v>
          </cell>
        </row>
        <row r="15">
          <cell r="G15">
            <v>9.83</v>
          </cell>
        </row>
        <row r="16">
          <cell r="G16">
            <v>8.17</v>
          </cell>
        </row>
        <row r="17">
          <cell r="G17">
            <v>9.5</v>
          </cell>
        </row>
        <row r="18">
          <cell r="G18">
            <v>8.83</v>
          </cell>
        </row>
        <row r="19">
          <cell r="G19">
            <v>9.33</v>
          </cell>
        </row>
        <row r="20">
          <cell r="G20">
            <v>9</v>
          </cell>
        </row>
        <row r="21">
          <cell r="G21">
            <v>8.67</v>
          </cell>
        </row>
        <row r="22">
          <cell r="G22">
            <v>8.5</v>
          </cell>
        </row>
        <row r="23">
          <cell r="G23">
            <v>9.83</v>
          </cell>
        </row>
        <row r="24">
          <cell r="G24">
            <v>9.33</v>
          </cell>
        </row>
        <row r="25">
          <cell r="G25">
            <v>8.67</v>
          </cell>
        </row>
        <row r="26">
          <cell r="G26">
            <v>9.67</v>
          </cell>
        </row>
        <row r="27">
          <cell r="G27">
            <v>8</v>
          </cell>
        </row>
        <row r="28">
          <cell r="G28">
            <v>9.33</v>
          </cell>
        </row>
        <row r="29">
          <cell r="G29">
            <v>9.5</v>
          </cell>
        </row>
        <row r="30">
          <cell r="G30">
            <v>9.67</v>
          </cell>
        </row>
        <row r="31">
          <cell r="G31">
            <v>9.67</v>
          </cell>
        </row>
        <row r="32">
          <cell r="G32">
            <v>8.83</v>
          </cell>
        </row>
        <row r="33">
          <cell r="G33">
            <v>9.67</v>
          </cell>
        </row>
        <row r="34">
          <cell r="G34">
            <v>9</v>
          </cell>
        </row>
        <row r="35">
          <cell r="G35">
            <v>9.67</v>
          </cell>
        </row>
        <row r="36">
          <cell r="G36">
            <v>9.33</v>
          </cell>
        </row>
        <row r="37">
          <cell r="G37">
            <v>8.5</v>
          </cell>
        </row>
        <row r="38">
          <cell r="G38">
            <v>8.83</v>
          </cell>
        </row>
        <row r="39">
          <cell r="G39">
            <v>9</v>
          </cell>
        </row>
        <row r="40">
          <cell r="G40">
            <v>9.83</v>
          </cell>
        </row>
        <row r="41">
          <cell r="G41">
            <v>9.5</v>
          </cell>
        </row>
        <row r="42">
          <cell r="G42">
            <v>9.17</v>
          </cell>
        </row>
        <row r="43">
          <cell r="G43">
            <v>9.83</v>
          </cell>
        </row>
        <row r="44">
          <cell r="G44">
            <v>9.33</v>
          </cell>
        </row>
        <row r="45">
          <cell r="G45">
            <v>8.67</v>
          </cell>
        </row>
        <row r="46">
          <cell r="G46">
            <v>8.67</v>
          </cell>
        </row>
        <row r="47">
          <cell r="G47">
            <v>9</v>
          </cell>
        </row>
        <row r="48">
          <cell r="G48">
            <v>8.83</v>
          </cell>
        </row>
        <row r="49">
          <cell r="G49">
            <v>8.33</v>
          </cell>
        </row>
        <row r="50">
          <cell r="G50">
            <v>9.5</v>
          </cell>
        </row>
        <row r="51">
          <cell r="G51">
            <v>8.5</v>
          </cell>
        </row>
        <row r="52">
          <cell r="G52">
            <v>9.5</v>
          </cell>
        </row>
        <row r="53">
          <cell r="G53">
            <v>8.83</v>
          </cell>
        </row>
        <row r="54">
          <cell r="G54">
            <v>9.3000000000000007</v>
          </cell>
        </row>
        <row r="59">
          <cell r="G59">
            <v>10</v>
          </cell>
        </row>
        <row r="60">
          <cell r="G60">
            <v>9.83</v>
          </cell>
        </row>
        <row r="61">
          <cell r="G61">
            <v>9.5</v>
          </cell>
        </row>
        <row r="62">
          <cell r="G62">
            <v>9.17</v>
          </cell>
        </row>
        <row r="63">
          <cell r="G63">
            <v>8.33</v>
          </cell>
        </row>
        <row r="64">
          <cell r="G64">
            <v>9.67</v>
          </cell>
        </row>
        <row r="65">
          <cell r="G65">
            <v>9.17</v>
          </cell>
        </row>
        <row r="66">
          <cell r="G66">
            <v>10</v>
          </cell>
        </row>
        <row r="67">
          <cell r="G67">
            <v>9.5</v>
          </cell>
        </row>
        <row r="68">
          <cell r="G68">
            <v>9</v>
          </cell>
        </row>
        <row r="69">
          <cell r="G69">
            <v>9.33</v>
          </cell>
        </row>
        <row r="70">
          <cell r="G70">
            <v>8.83</v>
          </cell>
        </row>
        <row r="71">
          <cell r="G71">
            <v>9.67</v>
          </cell>
        </row>
        <row r="72">
          <cell r="G72">
            <v>9.17</v>
          </cell>
        </row>
        <row r="73">
          <cell r="G73">
            <v>9.17</v>
          </cell>
        </row>
        <row r="74">
          <cell r="G74">
            <v>9</v>
          </cell>
        </row>
        <row r="75">
          <cell r="G75">
            <v>8.5</v>
          </cell>
        </row>
        <row r="76">
          <cell r="G76">
            <v>8.83</v>
          </cell>
        </row>
        <row r="77">
          <cell r="G77">
            <v>9.5</v>
          </cell>
        </row>
        <row r="78">
          <cell r="G78">
            <v>9.67</v>
          </cell>
        </row>
        <row r="79">
          <cell r="G79">
            <v>8.67</v>
          </cell>
        </row>
        <row r="80">
          <cell r="G80">
            <v>9.5</v>
          </cell>
        </row>
        <row r="81">
          <cell r="G81">
            <v>9.83</v>
          </cell>
        </row>
        <row r="82">
          <cell r="G82">
            <v>9.17</v>
          </cell>
        </row>
        <row r="83">
          <cell r="G83">
            <v>10</v>
          </cell>
        </row>
        <row r="84">
          <cell r="G84">
            <v>9.83</v>
          </cell>
        </row>
        <row r="85">
          <cell r="G85">
            <v>9.83</v>
          </cell>
        </row>
        <row r="86">
          <cell r="G86">
            <v>9.83</v>
          </cell>
        </row>
        <row r="87">
          <cell r="G87">
            <v>9.17</v>
          </cell>
        </row>
        <row r="88">
          <cell r="G88">
            <v>9.67</v>
          </cell>
        </row>
        <row r="89">
          <cell r="G89">
            <v>9.33</v>
          </cell>
        </row>
        <row r="90">
          <cell r="G90">
            <v>9</v>
          </cell>
        </row>
        <row r="91">
          <cell r="G91">
            <v>9.17</v>
          </cell>
        </row>
        <row r="92">
          <cell r="G92">
            <v>9.5</v>
          </cell>
        </row>
        <row r="93">
          <cell r="G93">
            <v>9.67</v>
          </cell>
        </row>
        <row r="94">
          <cell r="G94">
            <v>9.83</v>
          </cell>
        </row>
        <row r="95">
          <cell r="G95">
            <v>10</v>
          </cell>
        </row>
        <row r="96">
          <cell r="G96">
            <v>9.67</v>
          </cell>
        </row>
        <row r="97">
          <cell r="G97">
            <v>8.5</v>
          </cell>
        </row>
        <row r="98">
          <cell r="G98">
            <v>9.17</v>
          </cell>
        </row>
        <row r="99">
          <cell r="G99">
            <v>9.33</v>
          </cell>
        </row>
        <row r="100">
          <cell r="G100">
            <v>9.33</v>
          </cell>
        </row>
        <row r="101">
          <cell r="G101">
            <v>9</v>
          </cell>
        </row>
        <row r="102">
          <cell r="G102">
            <v>9.5</v>
          </cell>
        </row>
        <row r="103">
          <cell r="G103">
            <v>9.33</v>
          </cell>
        </row>
        <row r="104">
          <cell r="G104">
            <v>8.33</v>
          </cell>
        </row>
        <row r="105">
          <cell r="G105">
            <v>9.5</v>
          </cell>
        </row>
        <row r="106">
          <cell r="G106">
            <v>9.17</v>
          </cell>
        </row>
        <row r="107">
          <cell r="G107">
            <v>9.67</v>
          </cell>
        </row>
        <row r="108">
          <cell r="G108">
            <v>9.5</v>
          </cell>
        </row>
        <row r="113">
          <cell r="G113">
            <v>9.83</v>
          </cell>
        </row>
        <row r="114">
          <cell r="G114">
            <v>9.83</v>
          </cell>
        </row>
        <row r="115">
          <cell r="G115">
            <v>9.83</v>
          </cell>
        </row>
        <row r="116">
          <cell r="G116">
            <v>9</v>
          </cell>
        </row>
        <row r="117">
          <cell r="G117">
            <v>9.5</v>
          </cell>
        </row>
        <row r="118">
          <cell r="G118">
            <v>9.17</v>
          </cell>
        </row>
        <row r="119">
          <cell r="G119">
            <v>9.33</v>
          </cell>
        </row>
        <row r="120">
          <cell r="G120">
            <v>9.5</v>
          </cell>
        </row>
        <row r="121">
          <cell r="G121">
            <v>9.5</v>
          </cell>
        </row>
        <row r="122">
          <cell r="G122">
            <v>9.5</v>
          </cell>
        </row>
        <row r="123">
          <cell r="G123">
            <v>9.33</v>
          </cell>
        </row>
        <row r="124">
          <cell r="G124">
            <v>8.67</v>
          </cell>
        </row>
        <row r="125">
          <cell r="G125">
            <v>9.33</v>
          </cell>
        </row>
        <row r="126">
          <cell r="G126">
            <v>9.33</v>
          </cell>
        </row>
        <row r="127">
          <cell r="G127">
            <v>9.5</v>
          </cell>
        </row>
        <row r="128">
          <cell r="G128">
            <v>7.5</v>
          </cell>
        </row>
        <row r="129">
          <cell r="G129">
            <v>9.17</v>
          </cell>
        </row>
        <row r="130">
          <cell r="G130">
            <v>8.33</v>
          </cell>
        </row>
        <row r="131">
          <cell r="G131">
            <v>9</v>
          </cell>
        </row>
        <row r="132">
          <cell r="G132">
            <v>9.33</v>
          </cell>
        </row>
        <row r="133">
          <cell r="G133">
            <v>9.67</v>
          </cell>
        </row>
        <row r="134">
          <cell r="G134">
            <v>9.17</v>
          </cell>
        </row>
        <row r="135">
          <cell r="G135">
            <v>9.67</v>
          </cell>
        </row>
        <row r="136">
          <cell r="G136">
            <v>9.33</v>
          </cell>
        </row>
        <row r="137">
          <cell r="G137">
            <v>9.67</v>
          </cell>
        </row>
        <row r="138">
          <cell r="G138">
            <v>9.33</v>
          </cell>
        </row>
        <row r="139">
          <cell r="G139">
            <v>9.83</v>
          </cell>
        </row>
        <row r="140">
          <cell r="G140">
            <v>9.17</v>
          </cell>
        </row>
        <row r="141">
          <cell r="G141">
            <v>9.33</v>
          </cell>
        </row>
        <row r="142">
          <cell r="G142">
            <v>9.33</v>
          </cell>
        </row>
        <row r="143">
          <cell r="G143">
            <v>10</v>
          </cell>
        </row>
        <row r="144">
          <cell r="G144">
            <v>9.67</v>
          </cell>
        </row>
        <row r="145">
          <cell r="G145">
            <v>9</v>
          </cell>
        </row>
        <row r="146">
          <cell r="G146">
            <v>9.33</v>
          </cell>
        </row>
        <row r="147">
          <cell r="G147">
            <v>9.83</v>
          </cell>
        </row>
        <row r="148">
          <cell r="G148">
            <v>8.83</v>
          </cell>
        </row>
        <row r="149">
          <cell r="G149">
            <v>10</v>
          </cell>
        </row>
        <row r="150">
          <cell r="G150">
            <v>10</v>
          </cell>
        </row>
        <row r="151">
          <cell r="G151">
            <v>9.5</v>
          </cell>
        </row>
        <row r="152">
          <cell r="G152">
            <v>9.5</v>
          </cell>
        </row>
        <row r="153">
          <cell r="G153">
            <v>8.83</v>
          </cell>
        </row>
        <row r="154">
          <cell r="G154">
            <v>9.17</v>
          </cell>
        </row>
        <row r="155">
          <cell r="G155">
            <v>9.33</v>
          </cell>
        </row>
        <row r="156">
          <cell r="G156">
            <v>10</v>
          </cell>
        </row>
        <row r="157">
          <cell r="G157">
            <v>8.5</v>
          </cell>
        </row>
        <row r="158">
          <cell r="G158">
            <v>9.67</v>
          </cell>
        </row>
        <row r="159">
          <cell r="G159">
            <v>9.67</v>
          </cell>
        </row>
        <row r="160">
          <cell r="G160">
            <v>9.67</v>
          </cell>
        </row>
        <row r="161">
          <cell r="G161">
            <v>9.83</v>
          </cell>
        </row>
        <row r="162">
          <cell r="G162">
            <v>9.67</v>
          </cell>
        </row>
        <row r="167">
          <cell r="G167">
            <v>9.67</v>
          </cell>
        </row>
        <row r="168">
          <cell r="G168">
            <v>9.83</v>
          </cell>
        </row>
        <row r="169">
          <cell r="G169">
            <v>9.67</v>
          </cell>
        </row>
        <row r="170">
          <cell r="G170">
            <v>9.17</v>
          </cell>
        </row>
        <row r="171">
          <cell r="G171">
            <v>9</v>
          </cell>
        </row>
        <row r="172">
          <cell r="G172">
            <v>8</v>
          </cell>
        </row>
        <row r="173">
          <cell r="G173">
            <v>8.83</v>
          </cell>
        </row>
        <row r="174">
          <cell r="G174">
            <v>9.5</v>
          </cell>
        </row>
        <row r="175">
          <cell r="G175">
            <v>8.67</v>
          </cell>
        </row>
        <row r="176">
          <cell r="G176">
            <v>9.5</v>
          </cell>
        </row>
        <row r="177">
          <cell r="G177">
            <v>9.83</v>
          </cell>
        </row>
        <row r="178">
          <cell r="G178">
            <v>8.5</v>
          </cell>
        </row>
        <row r="179">
          <cell r="G179">
            <v>8.33</v>
          </cell>
        </row>
        <row r="180">
          <cell r="G180">
            <v>7.5</v>
          </cell>
        </row>
        <row r="181">
          <cell r="G181">
            <v>9.17</v>
          </cell>
        </row>
        <row r="182">
          <cell r="G182">
            <v>8.83</v>
          </cell>
        </row>
        <row r="183">
          <cell r="G183">
            <v>8.67</v>
          </cell>
        </row>
        <row r="184">
          <cell r="G184">
            <v>9.17</v>
          </cell>
        </row>
        <row r="185">
          <cell r="G185">
            <v>9.5</v>
          </cell>
        </row>
        <row r="186">
          <cell r="G186">
            <v>9.67</v>
          </cell>
        </row>
        <row r="187">
          <cell r="G187">
            <v>9.67</v>
          </cell>
        </row>
        <row r="188">
          <cell r="G188">
            <v>8.83</v>
          </cell>
        </row>
        <row r="189">
          <cell r="G189">
            <v>8.33</v>
          </cell>
        </row>
        <row r="190">
          <cell r="G190">
            <v>9</v>
          </cell>
        </row>
        <row r="191">
          <cell r="G191">
            <v>9.83</v>
          </cell>
        </row>
        <row r="192">
          <cell r="G192">
            <v>9.83</v>
          </cell>
        </row>
        <row r="193">
          <cell r="G193">
            <v>9.67</v>
          </cell>
        </row>
        <row r="194">
          <cell r="G194">
            <v>9.67</v>
          </cell>
        </row>
        <row r="195">
          <cell r="G195">
            <v>8.33</v>
          </cell>
        </row>
        <row r="196">
          <cell r="G196">
            <v>9.67</v>
          </cell>
        </row>
        <row r="197">
          <cell r="G197">
            <v>9.67</v>
          </cell>
        </row>
        <row r="198">
          <cell r="G198">
            <v>9.67</v>
          </cell>
        </row>
        <row r="199">
          <cell r="G199">
            <v>9.17</v>
          </cell>
        </row>
        <row r="200">
          <cell r="G200">
            <v>9.33</v>
          </cell>
        </row>
        <row r="201">
          <cell r="G201">
            <v>9.33</v>
          </cell>
        </row>
        <row r="202">
          <cell r="G202">
            <v>9.5</v>
          </cell>
        </row>
        <row r="203">
          <cell r="G203">
            <v>8.5</v>
          </cell>
        </row>
        <row r="204">
          <cell r="G204">
            <v>9.67</v>
          </cell>
        </row>
        <row r="205">
          <cell r="G205">
            <v>10</v>
          </cell>
        </row>
        <row r="206">
          <cell r="G206">
            <v>8.5</v>
          </cell>
        </row>
        <row r="207">
          <cell r="G207">
            <v>8.33</v>
          </cell>
        </row>
        <row r="208">
          <cell r="G208">
            <v>9.67</v>
          </cell>
        </row>
        <row r="209">
          <cell r="G209">
            <v>9.83</v>
          </cell>
        </row>
        <row r="210">
          <cell r="G210">
            <v>8.67</v>
          </cell>
        </row>
        <row r="211">
          <cell r="G211">
            <v>8.67</v>
          </cell>
        </row>
        <row r="212">
          <cell r="G212">
            <v>9.67</v>
          </cell>
        </row>
        <row r="213">
          <cell r="G213">
            <v>9</v>
          </cell>
        </row>
        <row r="214">
          <cell r="G214">
            <v>9.33</v>
          </cell>
        </row>
        <row r="215">
          <cell r="G215">
            <v>9.33</v>
          </cell>
        </row>
        <row r="216">
          <cell r="G216">
            <v>9.83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6"/>
  <sheetViews>
    <sheetView topLeftCell="A206" workbookViewId="0">
      <selection activeCell="K216" sqref="K216"/>
    </sheetView>
  </sheetViews>
  <sheetFormatPr defaultRowHeight="15" x14ac:dyDescent="0.25"/>
  <cols>
    <col min="1" max="1" width="8.42578125" customWidth="1"/>
    <col min="2" max="2" width="7.5703125" customWidth="1"/>
    <col min="3" max="3" width="16" customWidth="1"/>
    <col min="7" max="7" width="10.42578125" customWidth="1"/>
    <col min="8" max="8" width="10.7109375" customWidth="1"/>
    <col min="9" max="9" width="11.7109375" customWidth="1"/>
    <col min="12" max="12" width="6.140625" customWidth="1"/>
    <col min="14" max="14" width="8.140625" customWidth="1"/>
    <col min="17" max="17" width="8" customWidth="1"/>
    <col min="18" max="18" width="7.42578125" customWidth="1"/>
    <col min="19" max="19" width="7.85546875" customWidth="1"/>
  </cols>
  <sheetData>
    <row r="1" spans="1:20" ht="19.5" x14ac:dyDescent="0.25">
      <c r="A1" s="1"/>
      <c r="B1" s="1"/>
      <c r="C1" s="67" t="s">
        <v>0</v>
      </c>
      <c r="D1" s="67"/>
      <c r="E1" s="67"/>
      <c r="F1" s="67"/>
      <c r="G1" s="67"/>
      <c r="H1" s="1"/>
      <c r="I1" s="2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8" x14ac:dyDescent="0.25">
      <c r="A2" s="4"/>
      <c r="B2" s="4"/>
      <c r="C2" s="75" t="s">
        <v>146</v>
      </c>
      <c r="D2" s="75"/>
      <c r="E2" s="75"/>
      <c r="F2" s="75"/>
      <c r="G2" s="75"/>
      <c r="H2" s="4"/>
      <c r="I2" s="2" t="s">
        <v>1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5">
      <c r="A3" s="76" t="s">
        <v>2</v>
      </c>
      <c r="B3" s="77" t="s">
        <v>3</v>
      </c>
      <c r="C3" s="76" t="s">
        <v>4</v>
      </c>
      <c r="D3" s="79" t="s">
        <v>5</v>
      </c>
      <c r="E3" s="80"/>
      <c r="F3" s="81"/>
      <c r="G3" s="78" t="s">
        <v>6</v>
      </c>
      <c r="H3" s="66" t="s">
        <v>7</v>
      </c>
      <c r="I3" s="66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5">
      <c r="A4" s="109"/>
      <c r="B4" s="110"/>
      <c r="C4" s="109"/>
      <c r="D4" s="111" t="s">
        <v>8</v>
      </c>
      <c r="E4" s="111" t="s">
        <v>9</v>
      </c>
      <c r="F4" s="111" t="s">
        <v>10</v>
      </c>
      <c r="G4" s="112"/>
      <c r="H4" s="113" t="s">
        <v>11</v>
      </c>
      <c r="I4" s="114" t="s">
        <v>12</v>
      </c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5" customHeight="1" x14ac:dyDescent="0.25">
      <c r="A5" s="98" t="s">
        <v>125</v>
      </c>
      <c r="B5" s="5" t="s">
        <v>13</v>
      </c>
      <c r="C5" s="37" t="s">
        <v>30</v>
      </c>
      <c r="D5" s="6">
        <v>9.5</v>
      </c>
      <c r="E5" s="6">
        <v>10</v>
      </c>
      <c r="F5" s="6">
        <v>10</v>
      </c>
      <c r="G5" s="100">
        <f xml:space="preserve"> ROUND(AVERAGE(D5:F5),2)</f>
        <v>9.83</v>
      </c>
      <c r="H5" s="8">
        <f>RANK(G5,$G$5:$G$19)</f>
        <v>1</v>
      </c>
      <c r="I5" s="8">
        <f t="shared" ref="I5:I54" si="0">RANK(G5,$G$5:$G$54)</f>
        <v>1</v>
      </c>
      <c r="J5" s="3" t="s">
        <v>61</v>
      </c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15" customHeight="1" x14ac:dyDescent="0.25">
      <c r="A6" s="98"/>
      <c r="B6" s="9" t="s">
        <v>15</v>
      </c>
      <c r="C6" s="38" t="s">
        <v>126</v>
      </c>
      <c r="D6" s="7">
        <v>9.5</v>
      </c>
      <c r="E6" s="7">
        <v>10</v>
      </c>
      <c r="F6" s="7">
        <v>10</v>
      </c>
      <c r="G6" s="100">
        <f t="shared" ref="G6:G53" si="1" xml:space="preserve"> ROUND(AVERAGE(D6:F6),2)</f>
        <v>9.83</v>
      </c>
      <c r="H6" s="8">
        <f t="shared" ref="H6:H19" si="2">RANK(G6,$G$5:$G$19)</f>
        <v>1</v>
      </c>
      <c r="I6" s="8">
        <f t="shared" si="0"/>
        <v>1</v>
      </c>
      <c r="J6" s="3" t="s">
        <v>63</v>
      </c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15" customHeight="1" x14ac:dyDescent="0.25">
      <c r="A7" s="98"/>
      <c r="B7" s="9" t="s">
        <v>16</v>
      </c>
      <c r="C7" s="38" t="s">
        <v>17</v>
      </c>
      <c r="D7" s="7">
        <v>9.5</v>
      </c>
      <c r="E7" s="7">
        <v>10</v>
      </c>
      <c r="F7" s="7">
        <v>10</v>
      </c>
      <c r="G7" s="100">
        <f t="shared" si="1"/>
        <v>9.83</v>
      </c>
      <c r="H7" s="8">
        <f t="shared" si="2"/>
        <v>1</v>
      </c>
      <c r="I7" s="8">
        <f t="shared" si="0"/>
        <v>1</v>
      </c>
      <c r="J7" s="3" t="s">
        <v>61</v>
      </c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 ht="15" customHeight="1" x14ac:dyDescent="0.25">
      <c r="A8" s="98"/>
      <c r="B8" s="9" t="s">
        <v>18</v>
      </c>
      <c r="C8" s="38" t="s">
        <v>60</v>
      </c>
      <c r="D8" s="7">
        <v>9</v>
      </c>
      <c r="E8" s="7">
        <v>10</v>
      </c>
      <c r="F8" s="7">
        <v>10</v>
      </c>
      <c r="G8" s="100">
        <f t="shared" si="1"/>
        <v>9.67</v>
      </c>
      <c r="H8" s="8">
        <f t="shared" si="2"/>
        <v>5</v>
      </c>
      <c r="I8" s="8">
        <f t="shared" si="0"/>
        <v>8</v>
      </c>
      <c r="J8" s="3" t="s">
        <v>105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 ht="15" customHeight="1" x14ac:dyDescent="0.25">
      <c r="A9" s="98"/>
      <c r="B9" s="9" t="s">
        <v>19</v>
      </c>
      <c r="C9" s="38" t="s">
        <v>51</v>
      </c>
      <c r="D9" s="7">
        <v>6.5</v>
      </c>
      <c r="E9" s="10">
        <v>9.5</v>
      </c>
      <c r="F9" s="7">
        <v>10</v>
      </c>
      <c r="G9" s="100">
        <f t="shared" si="1"/>
        <v>8.67</v>
      </c>
      <c r="H9" s="8">
        <f t="shared" si="2"/>
        <v>13</v>
      </c>
      <c r="I9" s="8">
        <f t="shared" si="0"/>
        <v>39</v>
      </c>
      <c r="J9" s="3" t="s">
        <v>147</v>
      </c>
      <c r="K9" s="3"/>
      <c r="L9" s="3"/>
      <c r="M9" s="3"/>
      <c r="N9" s="3"/>
      <c r="O9" s="3"/>
      <c r="P9" s="3"/>
      <c r="Q9" s="3"/>
      <c r="R9" s="3"/>
      <c r="S9" s="3"/>
      <c r="T9" s="3"/>
    </row>
    <row r="10" spans="1:20" ht="15" customHeight="1" x14ac:dyDescent="0.25">
      <c r="A10" s="98"/>
      <c r="B10" s="9" t="s">
        <v>20</v>
      </c>
      <c r="C10" s="38" t="s">
        <v>127</v>
      </c>
      <c r="D10" s="7">
        <v>8</v>
      </c>
      <c r="E10" s="7">
        <v>9.5</v>
      </c>
      <c r="F10" s="7">
        <v>10</v>
      </c>
      <c r="G10" s="100">
        <f t="shared" si="1"/>
        <v>9.17</v>
      </c>
      <c r="H10" s="8">
        <f t="shared" si="2"/>
        <v>11</v>
      </c>
      <c r="I10" s="8">
        <f t="shared" si="0"/>
        <v>28</v>
      </c>
      <c r="J10" s="3" t="s">
        <v>148</v>
      </c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 ht="15" customHeight="1" x14ac:dyDescent="0.25">
      <c r="A11" s="98"/>
      <c r="B11" s="9" t="s">
        <v>22</v>
      </c>
      <c r="C11" s="38" t="s">
        <v>53</v>
      </c>
      <c r="D11" s="7">
        <v>5.5</v>
      </c>
      <c r="E11" s="7">
        <v>10</v>
      </c>
      <c r="F11" s="7">
        <v>10</v>
      </c>
      <c r="G11" s="100">
        <f t="shared" si="1"/>
        <v>8.5</v>
      </c>
      <c r="H11" s="8">
        <f t="shared" si="2"/>
        <v>14</v>
      </c>
      <c r="I11" s="8">
        <f t="shared" si="0"/>
        <v>44</v>
      </c>
      <c r="J11" s="3" t="s">
        <v>64</v>
      </c>
      <c r="K11" s="3"/>
      <c r="L11" s="3"/>
      <c r="M11" s="3"/>
      <c r="N11" s="3"/>
      <c r="O11" s="3"/>
      <c r="P11" s="3"/>
      <c r="Q11" s="3"/>
      <c r="R11" s="3"/>
      <c r="S11" s="3"/>
      <c r="T11" s="3"/>
    </row>
    <row r="12" spans="1:20" ht="15" customHeight="1" x14ac:dyDescent="0.25">
      <c r="A12" s="98"/>
      <c r="B12" s="9" t="s">
        <v>23</v>
      </c>
      <c r="C12" s="38" t="s">
        <v>33</v>
      </c>
      <c r="D12" s="7">
        <v>8.5</v>
      </c>
      <c r="E12" s="7">
        <v>10</v>
      </c>
      <c r="F12" s="7">
        <v>10</v>
      </c>
      <c r="G12" s="100">
        <f t="shared" si="1"/>
        <v>9.5</v>
      </c>
      <c r="H12" s="8">
        <f t="shared" si="2"/>
        <v>6</v>
      </c>
      <c r="I12" s="8">
        <f t="shared" si="0"/>
        <v>14</v>
      </c>
      <c r="J12" s="3" t="s">
        <v>85</v>
      </c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 ht="15" customHeight="1" x14ac:dyDescent="0.25">
      <c r="A13" s="98"/>
      <c r="B13" s="9" t="s">
        <v>25</v>
      </c>
      <c r="C13" s="38" t="s">
        <v>49</v>
      </c>
      <c r="D13" s="7">
        <v>8.5</v>
      </c>
      <c r="E13" s="7">
        <v>10</v>
      </c>
      <c r="F13" s="7">
        <v>10</v>
      </c>
      <c r="G13" s="100">
        <f t="shared" si="1"/>
        <v>9.5</v>
      </c>
      <c r="H13" s="8">
        <f t="shared" si="2"/>
        <v>6</v>
      </c>
      <c r="I13" s="8">
        <f t="shared" si="0"/>
        <v>14</v>
      </c>
      <c r="J13" s="3" t="s">
        <v>68</v>
      </c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15" customHeight="1" x14ac:dyDescent="0.25">
      <c r="A14" s="98"/>
      <c r="B14" s="9" t="s">
        <v>27</v>
      </c>
      <c r="C14" s="38" t="s">
        <v>47</v>
      </c>
      <c r="D14" s="7">
        <v>8</v>
      </c>
      <c r="E14" s="7">
        <v>10</v>
      </c>
      <c r="F14" s="7">
        <v>10</v>
      </c>
      <c r="G14" s="100">
        <f t="shared" si="1"/>
        <v>9.33</v>
      </c>
      <c r="H14" s="8">
        <f t="shared" si="2"/>
        <v>9</v>
      </c>
      <c r="I14" s="8">
        <f t="shared" si="0"/>
        <v>21</v>
      </c>
      <c r="J14" s="3" t="s">
        <v>59</v>
      </c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15" customHeight="1" x14ac:dyDescent="0.25">
      <c r="A15" s="98"/>
      <c r="B15" s="9" t="s">
        <v>29</v>
      </c>
      <c r="C15" s="38" t="s">
        <v>58</v>
      </c>
      <c r="D15" s="7">
        <v>9.5</v>
      </c>
      <c r="E15" s="7">
        <v>10</v>
      </c>
      <c r="F15" s="7">
        <v>10</v>
      </c>
      <c r="G15" s="100">
        <f t="shared" si="1"/>
        <v>9.83</v>
      </c>
      <c r="H15" s="8">
        <f t="shared" si="2"/>
        <v>1</v>
      </c>
      <c r="I15" s="8">
        <f t="shared" si="0"/>
        <v>1</v>
      </c>
      <c r="J15" s="3" t="s">
        <v>61</v>
      </c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15" customHeight="1" x14ac:dyDescent="0.25">
      <c r="A16" s="98"/>
      <c r="B16" s="9" t="s">
        <v>31</v>
      </c>
      <c r="C16" s="38" t="s">
        <v>35</v>
      </c>
      <c r="D16" s="7">
        <v>4.5</v>
      </c>
      <c r="E16" s="7">
        <v>10</v>
      </c>
      <c r="F16" s="7">
        <v>10</v>
      </c>
      <c r="G16" s="100">
        <f t="shared" si="1"/>
        <v>8.17</v>
      </c>
      <c r="H16" s="8">
        <f t="shared" si="2"/>
        <v>15</v>
      </c>
      <c r="I16" s="8">
        <f t="shared" si="0"/>
        <v>49</v>
      </c>
      <c r="J16" s="3" t="s">
        <v>149</v>
      </c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15" customHeight="1" x14ac:dyDescent="0.25">
      <c r="A17" s="98"/>
      <c r="B17" s="9" t="s">
        <v>32</v>
      </c>
      <c r="C17" s="38" t="s">
        <v>65</v>
      </c>
      <c r="D17" s="7">
        <v>8.5</v>
      </c>
      <c r="E17" s="7">
        <v>10</v>
      </c>
      <c r="F17" s="7">
        <v>10</v>
      </c>
      <c r="G17" s="100">
        <f t="shared" si="1"/>
        <v>9.5</v>
      </c>
      <c r="H17" s="8">
        <f t="shared" si="2"/>
        <v>6</v>
      </c>
      <c r="I17" s="8">
        <f t="shared" si="0"/>
        <v>14</v>
      </c>
      <c r="J17" s="3" t="s">
        <v>110</v>
      </c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15" customHeight="1" x14ac:dyDescent="0.25">
      <c r="A18" s="98"/>
      <c r="B18" s="9" t="s">
        <v>34</v>
      </c>
      <c r="C18" s="38" t="s">
        <v>128</v>
      </c>
      <c r="D18" s="7">
        <v>6.5</v>
      </c>
      <c r="E18" s="7">
        <v>10</v>
      </c>
      <c r="F18" s="7">
        <v>10</v>
      </c>
      <c r="G18" s="100">
        <f t="shared" si="1"/>
        <v>8.83</v>
      </c>
      <c r="H18" s="8">
        <f t="shared" si="2"/>
        <v>12</v>
      </c>
      <c r="I18" s="8">
        <f t="shared" si="0"/>
        <v>34</v>
      </c>
      <c r="J18" s="3" t="s">
        <v>150</v>
      </c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15" customHeight="1" thickBot="1" x14ac:dyDescent="0.3">
      <c r="A19" s="98"/>
      <c r="B19" s="11" t="s">
        <v>36</v>
      </c>
      <c r="C19" s="39" t="s">
        <v>37</v>
      </c>
      <c r="D19" s="12">
        <v>8</v>
      </c>
      <c r="E19" s="12">
        <v>10</v>
      </c>
      <c r="F19" s="12">
        <v>10</v>
      </c>
      <c r="G19" s="102">
        <f t="shared" si="1"/>
        <v>9.33</v>
      </c>
      <c r="H19" s="13">
        <f t="shared" si="2"/>
        <v>9</v>
      </c>
      <c r="I19" s="13">
        <f t="shared" si="0"/>
        <v>21</v>
      </c>
      <c r="J19" s="3" t="s">
        <v>62</v>
      </c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15" customHeight="1" x14ac:dyDescent="0.25">
      <c r="A20" s="98"/>
      <c r="B20" s="17" t="s">
        <v>66</v>
      </c>
      <c r="C20" s="103" t="s">
        <v>50</v>
      </c>
      <c r="D20" s="14">
        <v>7.5</v>
      </c>
      <c r="E20" s="14">
        <v>9.5</v>
      </c>
      <c r="F20" s="14">
        <v>10</v>
      </c>
      <c r="G20" s="100">
        <f t="shared" si="1"/>
        <v>9</v>
      </c>
      <c r="H20" s="8">
        <f>RANK(G20,$G$20:$G$39)</f>
        <v>11</v>
      </c>
      <c r="I20" s="15">
        <f t="shared" si="0"/>
        <v>30</v>
      </c>
      <c r="J20" s="3" t="s">
        <v>151</v>
      </c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15" customHeight="1" x14ac:dyDescent="0.25">
      <c r="A21" s="98"/>
      <c r="B21" s="19" t="s">
        <v>69</v>
      </c>
      <c r="C21" s="21" t="s">
        <v>129</v>
      </c>
      <c r="D21" s="7">
        <v>8.5</v>
      </c>
      <c r="E21" s="7">
        <v>7.5</v>
      </c>
      <c r="F21" s="7">
        <v>10</v>
      </c>
      <c r="G21" s="100">
        <f t="shared" si="1"/>
        <v>8.67</v>
      </c>
      <c r="H21" s="8">
        <f t="shared" ref="H21:H39" si="3">RANK(G21,$G$20:$G$39)</f>
        <v>16</v>
      </c>
      <c r="I21" s="16">
        <f t="shared" si="0"/>
        <v>39</v>
      </c>
      <c r="J21" s="3" t="s">
        <v>152</v>
      </c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15" customHeight="1" x14ac:dyDescent="0.25">
      <c r="A22" s="98"/>
      <c r="B22" s="19" t="s">
        <v>70</v>
      </c>
      <c r="C22" s="21" t="s">
        <v>38</v>
      </c>
      <c r="D22" s="7">
        <v>6.5</v>
      </c>
      <c r="E22" s="7">
        <v>9</v>
      </c>
      <c r="F22" s="7">
        <v>10</v>
      </c>
      <c r="G22" s="100">
        <f t="shared" si="1"/>
        <v>8.5</v>
      </c>
      <c r="H22" s="8">
        <f t="shared" si="3"/>
        <v>18</v>
      </c>
      <c r="I22" s="16">
        <f t="shared" si="0"/>
        <v>44</v>
      </c>
      <c r="J22" s="3" t="s">
        <v>153</v>
      </c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15" customHeight="1" x14ac:dyDescent="0.25">
      <c r="A23" s="98"/>
      <c r="B23" s="19" t="s">
        <v>71</v>
      </c>
      <c r="C23" s="21" t="s">
        <v>130</v>
      </c>
      <c r="D23" s="7">
        <v>10</v>
      </c>
      <c r="E23" s="7">
        <v>9.5</v>
      </c>
      <c r="F23" s="7">
        <v>10</v>
      </c>
      <c r="G23" s="100">
        <f t="shared" si="1"/>
        <v>9.83</v>
      </c>
      <c r="H23" s="8">
        <f t="shared" si="3"/>
        <v>1</v>
      </c>
      <c r="I23" s="16">
        <f t="shared" si="0"/>
        <v>1</v>
      </c>
      <c r="J23" s="3" t="s">
        <v>154</v>
      </c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15" customHeight="1" x14ac:dyDescent="0.25">
      <c r="A24" s="98"/>
      <c r="B24" s="19" t="s">
        <v>72</v>
      </c>
      <c r="C24" s="21" t="s">
        <v>131</v>
      </c>
      <c r="D24" s="7">
        <v>9</v>
      </c>
      <c r="E24" s="7">
        <v>10</v>
      </c>
      <c r="F24" s="7">
        <v>9</v>
      </c>
      <c r="G24" s="100">
        <f t="shared" si="1"/>
        <v>9.33</v>
      </c>
      <c r="H24" s="8">
        <f t="shared" si="3"/>
        <v>8</v>
      </c>
      <c r="I24" s="16">
        <f t="shared" si="0"/>
        <v>21</v>
      </c>
      <c r="J24" s="3" t="s">
        <v>155</v>
      </c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15" customHeight="1" x14ac:dyDescent="0.25">
      <c r="A25" s="98"/>
      <c r="B25" s="17" t="s">
        <v>42</v>
      </c>
      <c r="C25" s="18" t="s">
        <v>78</v>
      </c>
      <c r="D25" s="6">
        <v>7</v>
      </c>
      <c r="E25" s="6">
        <v>9</v>
      </c>
      <c r="F25" s="6">
        <v>10</v>
      </c>
      <c r="G25" s="100">
        <f t="shared" si="1"/>
        <v>8.67</v>
      </c>
      <c r="H25" s="8">
        <f t="shared" si="3"/>
        <v>16</v>
      </c>
      <c r="I25" s="8">
        <f t="shared" si="0"/>
        <v>39</v>
      </c>
      <c r="J25" s="3" t="s">
        <v>156</v>
      </c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15" customHeight="1" x14ac:dyDescent="0.25">
      <c r="A26" s="98"/>
      <c r="B26" s="19" t="s">
        <v>43</v>
      </c>
      <c r="C26" s="20" t="s">
        <v>132</v>
      </c>
      <c r="D26" s="7">
        <v>9</v>
      </c>
      <c r="E26" s="7">
        <v>10</v>
      </c>
      <c r="F26" s="7">
        <v>10</v>
      </c>
      <c r="G26" s="100">
        <f t="shared" si="1"/>
        <v>9.67</v>
      </c>
      <c r="H26" s="8">
        <f t="shared" si="3"/>
        <v>2</v>
      </c>
      <c r="I26" s="8">
        <f t="shared" si="0"/>
        <v>8</v>
      </c>
      <c r="J26" s="3" t="s">
        <v>108</v>
      </c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15" customHeight="1" x14ac:dyDescent="0.25">
      <c r="A27" s="98"/>
      <c r="B27" s="19" t="s">
        <v>44</v>
      </c>
      <c r="C27" s="21" t="s">
        <v>91</v>
      </c>
      <c r="D27" s="7">
        <v>5</v>
      </c>
      <c r="E27" s="7">
        <v>9</v>
      </c>
      <c r="F27" s="7">
        <v>10</v>
      </c>
      <c r="G27" s="100">
        <f t="shared" si="1"/>
        <v>8</v>
      </c>
      <c r="H27" s="8">
        <f t="shared" si="3"/>
        <v>20</v>
      </c>
      <c r="I27" s="8">
        <f t="shared" si="0"/>
        <v>50</v>
      </c>
      <c r="J27" s="3" t="s">
        <v>157</v>
      </c>
      <c r="K27" s="115" t="s">
        <v>158</v>
      </c>
      <c r="L27" s="115"/>
      <c r="M27" s="115"/>
      <c r="N27" s="115"/>
      <c r="O27" s="115"/>
      <c r="P27" s="115"/>
      <c r="Q27" s="115"/>
      <c r="R27" s="115"/>
      <c r="S27" s="115"/>
      <c r="T27" s="115"/>
    </row>
    <row r="28" spans="1:20" ht="15" customHeight="1" x14ac:dyDescent="0.25">
      <c r="A28" s="98"/>
      <c r="B28" s="19" t="s">
        <v>75</v>
      </c>
      <c r="C28" s="21" t="s">
        <v>96</v>
      </c>
      <c r="D28" s="7">
        <v>8.5</v>
      </c>
      <c r="E28" s="7">
        <v>9.5</v>
      </c>
      <c r="F28" s="7">
        <v>10</v>
      </c>
      <c r="G28" s="100">
        <f t="shared" si="1"/>
        <v>9.33</v>
      </c>
      <c r="H28" s="8">
        <f t="shared" si="3"/>
        <v>8</v>
      </c>
      <c r="I28" s="8">
        <f t="shared" si="0"/>
        <v>21</v>
      </c>
      <c r="J28" s="3" t="s">
        <v>159</v>
      </c>
      <c r="K28" s="116" t="s">
        <v>160</v>
      </c>
      <c r="L28" s="117" t="s">
        <v>161</v>
      </c>
      <c r="M28" s="68" t="s">
        <v>162</v>
      </c>
      <c r="N28" s="68"/>
      <c r="O28" s="77" t="s">
        <v>163</v>
      </c>
      <c r="P28" s="118"/>
      <c r="Q28" s="77" t="s">
        <v>164</v>
      </c>
      <c r="R28" s="119"/>
      <c r="S28" s="68" t="s">
        <v>165</v>
      </c>
      <c r="T28" s="68"/>
    </row>
    <row r="29" spans="1:20" ht="15" customHeight="1" thickBot="1" x14ac:dyDescent="0.3">
      <c r="A29" s="104"/>
      <c r="B29" s="22" t="s">
        <v>76</v>
      </c>
      <c r="C29" s="23" t="s">
        <v>28</v>
      </c>
      <c r="D29" s="12">
        <v>8.5</v>
      </c>
      <c r="E29" s="12">
        <v>10</v>
      </c>
      <c r="F29" s="12">
        <v>10</v>
      </c>
      <c r="G29" s="102">
        <f t="shared" si="1"/>
        <v>9.5</v>
      </c>
      <c r="H29" s="13">
        <f t="shared" si="3"/>
        <v>7</v>
      </c>
      <c r="I29" s="13">
        <f t="shared" si="0"/>
        <v>14</v>
      </c>
      <c r="J29" s="3" t="s">
        <v>110</v>
      </c>
      <c r="K29" s="120"/>
      <c r="L29" s="121"/>
      <c r="M29" s="122" t="s">
        <v>166</v>
      </c>
      <c r="N29" s="123" t="s">
        <v>167</v>
      </c>
      <c r="O29" s="122" t="s">
        <v>166</v>
      </c>
      <c r="P29" s="123" t="s">
        <v>167</v>
      </c>
      <c r="Q29" s="124" t="s">
        <v>168</v>
      </c>
      <c r="R29" s="123" t="s">
        <v>167</v>
      </c>
      <c r="S29" s="124" t="s">
        <v>168</v>
      </c>
      <c r="T29" s="123" t="s">
        <v>167</v>
      </c>
    </row>
    <row r="30" spans="1:20" ht="15" customHeight="1" x14ac:dyDescent="0.25">
      <c r="A30" s="105" t="s">
        <v>45</v>
      </c>
      <c r="B30" s="24" t="s">
        <v>77</v>
      </c>
      <c r="C30" s="25" t="s">
        <v>169</v>
      </c>
      <c r="D30" s="26">
        <v>9.5</v>
      </c>
      <c r="E30" s="26">
        <v>9.5</v>
      </c>
      <c r="F30" s="26">
        <v>10</v>
      </c>
      <c r="G30" s="100">
        <f t="shared" si="1"/>
        <v>9.67</v>
      </c>
      <c r="H30" s="8">
        <f t="shared" si="3"/>
        <v>2</v>
      </c>
      <c r="I30" s="27">
        <f t="shared" si="0"/>
        <v>8</v>
      </c>
      <c r="J30" s="3" t="s">
        <v>170</v>
      </c>
      <c r="K30" s="125">
        <v>12</v>
      </c>
      <c r="L30" s="126">
        <f>SUM(M30+O30+Q30+S30)</f>
        <v>15</v>
      </c>
      <c r="M30" s="127">
        <f>COUNTIF($G$5:$G19,"&gt;=9.4")</f>
        <v>8</v>
      </c>
      <c r="N30" s="128">
        <f>M30/20</f>
        <v>0.4</v>
      </c>
      <c r="O30" s="127">
        <f>COUNTIF($G$5:$G19,"&gt;=9")-M30</f>
        <v>3</v>
      </c>
      <c r="P30" s="128">
        <f xml:space="preserve"> O30/16</f>
        <v>0.1875</v>
      </c>
      <c r="Q30" s="127">
        <f>COUNTIF($G$5:$G19,"&gt;=8.5")-M30- O30</f>
        <v>3</v>
      </c>
      <c r="R30" s="129">
        <f>Q30/16</f>
        <v>0.1875</v>
      </c>
      <c r="S30" s="127">
        <f>COUNTIF($G$5:$G24,"&lt;8.5")</f>
        <v>1</v>
      </c>
      <c r="T30" s="128">
        <f>S30/16</f>
        <v>6.25E-2</v>
      </c>
    </row>
    <row r="31" spans="1:20" ht="15" customHeight="1" x14ac:dyDescent="0.25">
      <c r="A31" s="106"/>
      <c r="B31" s="19" t="s">
        <v>79</v>
      </c>
      <c r="C31" s="20" t="s">
        <v>21</v>
      </c>
      <c r="D31" s="6">
        <v>9</v>
      </c>
      <c r="E31" s="6">
        <v>10</v>
      </c>
      <c r="F31" s="6">
        <v>10</v>
      </c>
      <c r="G31" s="100">
        <f t="shared" si="1"/>
        <v>9.67</v>
      </c>
      <c r="H31" s="8">
        <f t="shared" si="3"/>
        <v>2</v>
      </c>
      <c r="I31" s="8">
        <f t="shared" si="0"/>
        <v>8</v>
      </c>
      <c r="J31" s="3" t="s">
        <v>171</v>
      </c>
      <c r="K31" s="125">
        <v>11</v>
      </c>
      <c r="L31" s="126">
        <f>SUM(M31+O31+Q31+S31)</f>
        <v>15</v>
      </c>
      <c r="M31" s="127">
        <f>COUNTIF($G$40:$G$54,"&gt;=9.4")</f>
        <v>5</v>
      </c>
      <c r="N31" s="128">
        <f>M31/15</f>
        <v>0.33333333333333331</v>
      </c>
      <c r="O31" s="127">
        <f>COUNTIF($G$40:$G$54,"&gt;9")-M31</f>
        <v>3</v>
      </c>
      <c r="P31" s="130">
        <f>O31/20</f>
        <v>0.15</v>
      </c>
      <c r="Q31" s="127">
        <f>COUNTIF($G$40:$G$54,"&gt;=8.5")-M31-O31</f>
        <v>6</v>
      </c>
      <c r="R31" s="129">
        <f>Q31/20</f>
        <v>0.3</v>
      </c>
      <c r="S31" s="127">
        <f>COUNTIF($G$40:$G$54,"&lt;8.5")</f>
        <v>1</v>
      </c>
      <c r="T31" s="128">
        <f>S31/20</f>
        <v>0.05</v>
      </c>
    </row>
    <row r="32" spans="1:20" ht="15" customHeight="1" x14ac:dyDescent="0.25">
      <c r="A32" s="106"/>
      <c r="B32" s="19" t="s">
        <v>80</v>
      </c>
      <c r="C32" s="21" t="s">
        <v>41</v>
      </c>
      <c r="D32" s="7">
        <v>7.5</v>
      </c>
      <c r="E32" s="7">
        <v>9</v>
      </c>
      <c r="F32" s="7">
        <v>10</v>
      </c>
      <c r="G32" s="100">
        <f t="shared" si="1"/>
        <v>8.83</v>
      </c>
      <c r="H32" s="8">
        <f t="shared" si="3"/>
        <v>14</v>
      </c>
      <c r="I32" s="8">
        <f t="shared" si="0"/>
        <v>34</v>
      </c>
      <c r="J32" s="3" t="s">
        <v>172</v>
      </c>
      <c r="K32" s="125">
        <v>10</v>
      </c>
      <c r="L32" s="126">
        <f>SUM(M32+O32+Q32+S32)</f>
        <v>20</v>
      </c>
      <c r="M32" s="131">
        <f>COUNTIF($G$20:$G$39,"&gt;=9.4")</f>
        <v>7</v>
      </c>
      <c r="N32" s="128">
        <f>M32/15</f>
        <v>0.46666666666666667</v>
      </c>
      <c r="O32" s="127">
        <f>COUNTIF($G$20:$G$39,"&gt;=9") -M32</f>
        <v>6</v>
      </c>
      <c r="P32" s="130">
        <f>O32/15</f>
        <v>0.4</v>
      </c>
      <c r="Q32" s="127">
        <f>COUNTIF($G$20:$G$39,"&gt;=8.5")-M32-O32</f>
        <v>6</v>
      </c>
      <c r="R32" s="129">
        <f>Q32/15</f>
        <v>0.4</v>
      </c>
      <c r="S32" s="131">
        <f>COUNTIF($G$25:$G$39,"&lt;8.5")</f>
        <v>1</v>
      </c>
      <c r="T32" s="128">
        <f>100%-N32-P32-R32</f>
        <v>-0.26666666666666672</v>
      </c>
    </row>
    <row r="33" spans="1:20" ht="15" customHeight="1" x14ac:dyDescent="0.25">
      <c r="A33" s="106"/>
      <c r="B33" s="19" t="s">
        <v>81</v>
      </c>
      <c r="C33" s="21" t="s">
        <v>134</v>
      </c>
      <c r="D33" s="7">
        <v>9.5</v>
      </c>
      <c r="E33" s="7">
        <v>9.5</v>
      </c>
      <c r="F33" s="7">
        <v>10</v>
      </c>
      <c r="G33" s="100">
        <f t="shared" si="1"/>
        <v>9.67</v>
      </c>
      <c r="H33" s="8">
        <f t="shared" si="3"/>
        <v>2</v>
      </c>
      <c r="I33" s="8">
        <f t="shared" si="0"/>
        <v>8</v>
      </c>
      <c r="J33" s="3" t="s">
        <v>173</v>
      </c>
      <c r="K33" s="132" t="s">
        <v>174</v>
      </c>
      <c r="L33" s="133">
        <f>SUM(L30:L32)</f>
        <v>50</v>
      </c>
      <c r="M33" s="131">
        <f>SUM(M30:M32)</f>
        <v>20</v>
      </c>
      <c r="N33" s="134">
        <f>M33/51</f>
        <v>0.39215686274509803</v>
      </c>
      <c r="O33" s="131">
        <f>SUM(O30:O32)</f>
        <v>12</v>
      </c>
      <c r="P33" s="135">
        <f>O33/51</f>
        <v>0.23529411764705882</v>
      </c>
      <c r="Q33" s="131">
        <f>SUM(Q30:Q32)</f>
        <v>15</v>
      </c>
      <c r="R33" s="136">
        <f>Q33/51</f>
        <v>0.29411764705882354</v>
      </c>
      <c r="S33" s="131">
        <f>SUM(S30:S32)</f>
        <v>3</v>
      </c>
      <c r="T33" s="137">
        <f>S33/51</f>
        <v>5.8823529411764705E-2</v>
      </c>
    </row>
    <row r="34" spans="1:20" ht="15" customHeight="1" x14ac:dyDescent="0.25">
      <c r="A34" s="106"/>
      <c r="B34" s="107" t="s">
        <v>82</v>
      </c>
      <c r="C34" s="21" t="s">
        <v>135</v>
      </c>
      <c r="D34" s="34">
        <v>7.5</v>
      </c>
      <c r="E34" s="34">
        <v>9.5</v>
      </c>
      <c r="F34" s="34">
        <v>10</v>
      </c>
      <c r="G34" s="100">
        <f t="shared" si="1"/>
        <v>9</v>
      </c>
      <c r="H34" s="8">
        <f t="shared" si="3"/>
        <v>11</v>
      </c>
      <c r="I34" s="40">
        <f t="shared" si="0"/>
        <v>30</v>
      </c>
      <c r="J34" s="3" t="s">
        <v>175</v>
      </c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15" customHeight="1" x14ac:dyDescent="0.25">
      <c r="A35" s="106"/>
      <c r="B35" s="17" t="s">
        <v>136</v>
      </c>
      <c r="C35" s="20" t="s">
        <v>14</v>
      </c>
      <c r="D35" s="7">
        <v>9</v>
      </c>
      <c r="E35" s="7">
        <v>10</v>
      </c>
      <c r="F35" s="7">
        <v>10</v>
      </c>
      <c r="G35" s="100">
        <f t="shared" si="1"/>
        <v>9.67</v>
      </c>
      <c r="H35" s="8">
        <f t="shared" si="3"/>
        <v>2</v>
      </c>
      <c r="I35" s="16">
        <f t="shared" si="0"/>
        <v>8</v>
      </c>
      <c r="J35" s="3" t="s">
        <v>105</v>
      </c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1:20" ht="15" customHeight="1" x14ac:dyDescent="0.25">
      <c r="A36" s="106"/>
      <c r="B36" s="19" t="s">
        <v>137</v>
      </c>
      <c r="C36" s="20" t="s">
        <v>138</v>
      </c>
      <c r="D36" s="6">
        <v>8</v>
      </c>
      <c r="E36" s="6">
        <v>10</v>
      </c>
      <c r="F36" s="6">
        <v>10</v>
      </c>
      <c r="G36" s="100">
        <f t="shared" si="1"/>
        <v>9.33</v>
      </c>
      <c r="H36" s="8">
        <f t="shared" si="3"/>
        <v>8</v>
      </c>
      <c r="I36" s="8">
        <f t="shared" si="0"/>
        <v>21</v>
      </c>
      <c r="J36" s="3" t="s">
        <v>116</v>
      </c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customHeight="1" x14ac:dyDescent="0.25">
      <c r="A37" s="106"/>
      <c r="B37" s="19" t="s">
        <v>139</v>
      </c>
      <c r="C37" s="21" t="s">
        <v>67</v>
      </c>
      <c r="D37" s="7">
        <v>6.5</v>
      </c>
      <c r="E37" s="7">
        <v>9</v>
      </c>
      <c r="F37" s="7">
        <v>10</v>
      </c>
      <c r="G37" s="100">
        <f t="shared" si="1"/>
        <v>8.5</v>
      </c>
      <c r="H37" s="8">
        <f t="shared" si="3"/>
        <v>18</v>
      </c>
      <c r="I37" s="8">
        <f t="shared" si="0"/>
        <v>44</v>
      </c>
      <c r="J37" s="3" t="s">
        <v>176</v>
      </c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customHeight="1" x14ac:dyDescent="0.25">
      <c r="A38" s="106"/>
      <c r="B38" s="19" t="s">
        <v>140</v>
      </c>
      <c r="C38" s="21" t="s">
        <v>55</v>
      </c>
      <c r="D38" s="7">
        <v>9</v>
      </c>
      <c r="E38" s="7">
        <v>7.5</v>
      </c>
      <c r="F38" s="7">
        <v>10</v>
      </c>
      <c r="G38" s="100">
        <f t="shared" si="1"/>
        <v>8.83</v>
      </c>
      <c r="H38" s="8">
        <f t="shared" si="3"/>
        <v>14</v>
      </c>
      <c r="I38" s="8">
        <f t="shared" si="0"/>
        <v>34</v>
      </c>
      <c r="J38" s="3" t="s">
        <v>177</v>
      </c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customHeight="1" thickBot="1" x14ac:dyDescent="0.3">
      <c r="A39" s="106"/>
      <c r="B39" s="22" t="s">
        <v>141</v>
      </c>
      <c r="C39" s="23" t="s">
        <v>98</v>
      </c>
      <c r="D39" s="12">
        <v>7.5</v>
      </c>
      <c r="E39" s="12">
        <v>9.5</v>
      </c>
      <c r="F39" s="12">
        <v>10</v>
      </c>
      <c r="G39" s="102">
        <f t="shared" si="1"/>
        <v>9</v>
      </c>
      <c r="H39" s="13">
        <f t="shared" si="3"/>
        <v>11</v>
      </c>
      <c r="I39" s="13">
        <f t="shared" si="0"/>
        <v>30</v>
      </c>
      <c r="J39" s="3" t="s">
        <v>178</v>
      </c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customHeight="1" x14ac:dyDescent="0.25">
      <c r="A40" s="106"/>
      <c r="B40" s="29" t="s">
        <v>46</v>
      </c>
      <c r="C40" s="41" t="s">
        <v>73</v>
      </c>
      <c r="D40" s="6">
        <v>9.5</v>
      </c>
      <c r="E40" s="6">
        <v>10</v>
      </c>
      <c r="F40" s="6">
        <v>10</v>
      </c>
      <c r="G40" s="100">
        <f t="shared" si="1"/>
        <v>9.83</v>
      </c>
      <c r="H40" s="8">
        <f>RANK(G40,$G$40:$G$54)</f>
        <v>1</v>
      </c>
      <c r="I40" s="8">
        <f t="shared" si="0"/>
        <v>1</v>
      </c>
      <c r="J40" s="3" t="s">
        <v>63</v>
      </c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customHeight="1" x14ac:dyDescent="0.25">
      <c r="A41" s="106"/>
      <c r="B41" s="30" t="s">
        <v>83</v>
      </c>
      <c r="C41" s="42" t="s">
        <v>40</v>
      </c>
      <c r="D41" s="7">
        <v>8.5</v>
      </c>
      <c r="E41" s="31">
        <v>10</v>
      </c>
      <c r="F41" s="7">
        <v>10</v>
      </c>
      <c r="G41" s="100">
        <f t="shared" si="1"/>
        <v>9.5</v>
      </c>
      <c r="H41" s="8">
        <f t="shared" ref="H41:H54" si="4">RANK(G41,$G$40:$G$54)</f>
        <v>3</v>
      </c>
      <c r="I41" s="8">
        <f t="shared" si="0"/>
        <v>14</v>
      </c>
      <c r="J41" s="3" t="s">
        <v>113</v>
      </c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customHeight="1" x14ac:dyDescent="0.25">
      <c r="A42" s="106"/>
      <c r="B42" s="30" t="s">
        <v>84</v>
      </c>
      <c r="C42" s="42" t="s">
        <v>142</v>
      </c>
      <c r="D42" s="7">
        <v>7.5</v>
      </c>
      <c r="E42" s="31">
        <v>10</v>
      </c>
      <c r="F42" s="7">
        <v>10</v>
      </c>
      <c r="G42" s="100">
        <f t="shared" si="1"/>
        <v>9.17</v>
      </c>
      <c r="H42" s="8">
        <f t="shared" si="4"/>
        <v>8</v>
      </c>
      <c r="I42" s="8">
        <f t="shared" si="0"/>
        <v>28</v>
      </c>
      <c r="J42" s="3" t="s">
        <v>109</v>
      </c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customHeight="1" x14ac:dyDescent="0.25">
      <c r="A43" s="106"/>
      <c r="B43" s="30" t="s">
        <v>86</v>
      </c>
      <c r="C43" s="43" t="s">
        <v>39</v>
      </c>
      <c r="D43" s="7">
        <v>9.5</v>
      </c>
      <c r="E43" s="7">
        <v>10</v>
      </c>
      <c r="F43" s="7">
        <v>10</v>
      </c>
      <c r="G43" s="100">
        <f t="shared" si="1"/>
        <v>9.83</v>
      </c>
      <c r="H43" s="8">
        <f t="shared" si="4"/>
        <v>1</v>
      </c>
      <c r="I43" s="8">
        <f t="shared" si="0"/>
        <v>1</v>
      </c>
      <c r="J43" s="3" t="s">
        <v>61</v>
      </c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customHeight="1" x14ac:dyDescent="0.25">
      <c r="A44" s="106"/>
      <c r="B44" s="30" t="s">
        <v>87</v>
      </c>
      <c r="C44" s="42" t="s">
        <v>143</v>
      </c>
      <c r="D44" s="7">
        <v>9</v>
      </c>
      <c r="E44" s="7">
        <v>9</v>
      </c>
      <c r="F44" s="32">
        <v>10</v>
      </c>
      <c r="G44" s="100">
        <f t="shared" si="1"/>
        <v>9.33</v>
      </c>
      <c r="H44" s="8">
        <f t="shared" si="4"/>
        <v>6</v>
      </c>
      <c r="I44" s="8">
        <f t="shared" si="0"/>
        <v>21</v>
      </c>
      <c r="J44" s="3" t="s">
        <v>179</v>
      </c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customHeight="1" x14ac:dyDescent="0.25">
      <c r="A45" s="106"/>
      <c r="B45" s="30" t="s">
        <v>88</v>
      </c>
      <c r="C45" s="42" t="s">
        <v>48</v>
      </c>
      <c r="D45" s="32">
        <v>7</v>
      </c>
      <c r="E45" s="33">
        <v>9</v>
      </c>
      <c r="F45" s="32">
        <v>10</v>
      </c>
      <c r="G45" s="100">
        <f t="shared" si="1"/>
        <v>8.67</v>
      </c>
      <c r="H45" s="8">
        <f t="shared" si="4"/>
        <v>12</v>
      </c>
      <c r="I45" s="8">
        <f t="shared" si="0"/>
        <v>39</v>
      </c>
      <c r="J45" s="3" t="s">
        <v>180</v>
      </c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customHeight="1" x14ac:dyDescent="0.25">
      <c r="A46" s="106"/>
      <c r="B46" s="30" t="s">
        <v>89</v>
      </c>
      <c r="C46" s="42" t="s">
        <v>57</v>
      </c>
      <c r="D46" s="32">
        <v>8.5</v>
      </c>
      <c r="E46" s="33">
        <v>7.5</v>
      </c>
      <c r="F46" s="32">
        <v>10</v>
      </c>
      <c r="G46" s="100">
        <f t="shared" si="1"/>
        <v>8.67</v>
      </c>
      <c r="H46" s="8">
        <f t="shared" si="4"/>
        <v>12</v>
      </c>
      <c r="I46" s="8">
        <f t="shared" si="0"/>
        <v>39</v>
      </c>
      <c r="J46" s="3" t="s">
        <v>181</v>
      </c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customHeight="1" x14ac:dyDescent="0.25">
      <c r="A47" s="106"/>
      <c r="B47" s="30" t="s">
        <v>90</v>
      </c>
      <c r="C47" s="42" t="s">
        <v>144</v>
      </c>
      <c r="D47" s="32">
        <v>7.5</v>
      </c>
      <c r="E47" s="33">
        <v>9.5</v>
      </c>
      <c r="F47" s="32">
        <v>10</v>
      </c>
      <c r="G47" s="100">
        <f t="shared" si="1"/>
        <v>9</v>
      </c>
      <c r="H47" s="8">
        <f t="shared" si="4"/>
        <v>9</v>
      </c>
      <c r="I47" s="8">
        <f t="shared" si="0"/>
        <v>30</v>
      </c>
      <c r="J47" s="3" t="s">
        <v>182</v>
      </c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customHeight="1" x14ac:dyDescent="0.25">
      <c r="A48" s="106"/>
      <c r="B48" s="30" t="s">
        <v>93</v>
      </c>
      <c r="C48" s="44" t="s">
        <v>74</v>
      </c>
      <c r="D48" s="32">
        <v>8.5</v>
      </c>
      <c r="E48" s="33">
        <v>8</v>
      </c>
      <c r="F48" s="32">
        <v>10</v>
      </c>
      <c r="G48" s="100">
        <f t="shared" si="1"/>
        <v>8.83</v>
      </c>
      <c r="H48" s="8">
        <f t="shared" si="4"/>
        <v>10</v>
      </c>
      <c r="I48" s="8">
        <f t="shared" si="0"/>
        <v>34</v>
      </c>
      <c r="J48" s="3" t="s">
        <v>183</v>
      </c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customHeight="1" x14ac:dyDescent="0.25">
      <c r="A49" s="106"/>
      <c r="B49" s="30" t="s">
        <v>94</v>
      </c>
      <c r="C49" s="42" t="s">
        <v>52</v>
      </c>
      <c r="D49" s="7">
        <v>5</v>
      </c>
      <c r="E49" s="7">
        <v>10</v>
      </c>
      <c r="F49" s="6">
        <v>10</v>
      </c>
      <c r="G49" s="100">
        <f t="shared" si="1"/>
        <v>8.33</v>
      </c>
      <c r="H49" s="8">
        <f t="shared" si="4"/>
        <v>15</v>
      </c>
      <c r="I49" s="8">
        <f t="shared" si="0"/>
        <v>48</v>
      </c>
      <c r="J49" s="3" t="s">
        <v>184</v>
      </c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customHeight="1" x14ac:dyDescent="0.25">
      <c r="A50" s="106"/>
      <c r="B50" s="30" t="s">
        <v>95</v>
      </c>
      <c r="C50" s="42" t="s">
        <v>26</v>
      </c>
      <c r="D50" s="6">
        <v>8.5</v>
      </c>
      <c r="E50" s="6">
        <v>10</v>
      </c>
      <c r="F50" s="7">
        <v>10</v>
      </c>
      <c r="G50" s="100">
        <f t="shared" si="1"/>
        <v>9.5</v>
      </c>
      <c r="H50" s="8">
        <f t="shared" si="4"/>
        <v>3</v>
      </c>
      <c r="I50" s="8">
        <f t="shared" si="0"/>
        <v>14</v>
      </c>
      <c r="J50" s="3" t="s">
        <v>185</v>
      </c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customHeight="1" x14ac:dyDescent="0.25">
      <c r="A51" s="106"/>
      <c r="B51" s="30" t="s">
        <v>97</v>
      </c>
      <c r="C51" s="45" t="s">
        <v>145</v>
      </c>
      <c r="D51" s="7">
        <v>5.5</v>
      </c>
      <c r="E51" s="7">
        <v>10</v>
      </c>
      <c r="F51" s="7">
        <v>10</v>
      </c>
      <c r="G51" s="100">
        <f t="shared" si="1"/>
        <v>8.5</v>
      </c>
      <c r="H51" s="8">
        <f t="shared" si="4"/>
        <v>14</v>
      </c>
      <c r="I51" s="8">
        <f t="shared" si="0"/>
        <v>44</v>
      </c>
      <c r="J51" s="3" t="s">
        <v>107</v>
      </c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customHeight="1" x14ac:dyDescent="0.25">
      <c r="A52" s="106"/>
      <c r="B52" s="30" t="s">
        <v>99</v>
      </c>
      <c r="C52" s="42" t="s">
        <v>54</v>
      </c>
      <c r="D52" s="7">
        <v>8.5</v>
      </c>
      <c r="E52" s="7">
        <v>10</v>
      </c>
      <c r="F52" s="7">
        <v>10</v>
      </c>
      <c r="G52" s="100">
        <f t="shared" si="1"/>
        <v>9.5</v>
      </c>
      <c r="H52" s="8">
        <f t="shared" si="4"/>
        <v>3</v>
      </c>
      <c r="I52" s="8">
        <f t="shared" si="0"/>
        <v>14</v>
      </c>
      <c r="J52" s="3" t="s">
        <v>85</v>
      </c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customHeight="1" x14ac:dyDescent="0.25">
      <c r="A53" s="106"/>
      <c r="B53" s="30" t="s">
        <v>100</v>
      </c>
      <c r="C53" s="42" t="s">
        <v>24</v>
      </c>
      <c r="D53" s="7">
        <v>7</v>
      </c>
      <c r="E53" s="7">
        <v>9.5</v>
      </c>
      <c r="F53" s="34">
        <v>10</v>
      </c>
      <c r="G53" s="100">
        <f t="shared" si="1"/>
        <v>8.83</v>
      </c>
      <c r="H53" s="8">
        <f t="shared" si="4"/>
        <v>10</v>
      </c>
      <c r="I53" s="8">
        <f t="shared" si="0"/>
        <v>34</v>
      </c>
      <c r="J53" s="3" t="s">
        <v>186</v>
      </c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customHeight="1" thickBot="1" x14ac:dyDescent="0.3">
      <c r="A54" s="138"/>
      <c r="B54" s="35" t="s">
        <v>101</v>
      </c>
      <c r="C54" s="46" t="s">
        <v>56</v>
      </c>
      <c r="D54" s="12">
        <v>9.5</v>
      </c>
      <c r="E54" s="12">
        <v>8.5</v>
      </c>
      <c r="F54" s="36">
        <v>10</v>
      </c>
      <c r="G54" s="102">
        <f t="shared" ref="G54" si="5" xml:space="preserve"> ROUND(AVERAGE(D54:F54),1)</f>
        <v>9.3000000000000007</v>
      </c>
      <c r="H54" s="13">
        <f t="shared" si="4"/>
        <v>7</v>
      </c>
      <c r="I54" s="13">
        <f t="shared" si="0"/>
        <v>27</v>
      </c>
      <c r="J54" s="3" t="s">
        <v>187</v>
      </c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23.25" customHeight="1" x14ac:dyDescent="0.25">
      <c r="A55" s="1"/>
      <c r="B55" s="1"/>
      <c r="C55" s="47" t="s">
        <v>102</v>
      </c>
      <c r="D55" s="47"/>
      <c r="E55" s="47"/>
      <c r="F55" s="48"/>
      <c r="G55" s="49"/>
      <c r="H55" s="1"/>
      <c r="I55" s="1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customHeight="1" x14ac:dyDescent="0.25">
      <c r="A56" s="4" t="s">
        <v>103</v>
      </c>
      <c r="B56" s="50" t="s">
        <v>104</v>
      </c>
      <c r="C56" s="75" t="s">
        <v>188</v>
      </c>
      <c r="D56" s="75"/>
      <c r="E56" s="75"/>
      <c r="F56" s="75"/>
      <c r="G56" s="75"/>
      <c r="H56" s="4"/>
      <c r="I56" s="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21" customHeight="1" x14ac:dyDescent="0.25">
      <c r="A57" s="76" t="s">
        <v>2</v>
      </c>
      <c r="B57" s="77" t="s">
        <v>3</v>
      </c>
      <c r="C57" s="76" t="s">
        <v>4</v>
      </c>
      <c r="D57" s="69" t="s">
        <v>5</v>
      </c>
      <c r="E57" s="70"/>
      <c r="F57" s="71"/>
      <c r="G57" s="78" t="s">
        <v>6</v>
      </c>
      <c r="H57" s="66" t="s">
        <v>7</v>
      </c>
      <c r="I57" s="66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x14ac:dyDescent="0.25">
      <c r="A58" s="109"/>
      <c r="B58" s="110"/>
      <c r="C58" s="109"/>
      <c r="D58" s="111" t="s">
        <v>8</v>
      </c>
      <c r="E58" s="111" t="s">
        <v>9</v>
      </c>
      <c r="F58" s="111" t="s">
        <v>10</v>
      </c>
      <c r="G58" s="112"/>
      <c r="H58" s="113" t="s">
        <v>11</v>
      </c>
      <c r="I58" s="114" t="s">
        <v>12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customHeight="1" x14ac:dyDescent="0.25">
      <c r="A59" s="98" t="s">
        <v>125</v>
      </c>
      <c r="B59" s="5" t="s">
        <v>13</v>
      </c>
      <c r="C59" s="37" t="s">
        <v>30</v>
      </c>
      <c r="D59" s="6">
        <v>10</v>
      </c>
      <c r="E59" s="6">
        <v>10</v>
      </c>
      <c r="F59" s="6">
        <v>10</v>
      </c>
      <c r="G59" s="100">
        <f xml:space="preserve"> ROUND(AVERAGE(D59:F59),2)</f>
        <v>10</v>
      </c>
      <c r="H59" s="8">
        <f>RANK(G59,$G$59:$G$73)</f>
        <v>1</v>
      </c>
      <c r="I59" s="8">
        <f>RANK(G59,$G$59:$G$108)</f>
        <v>1</v>
      </c>
      <c r="J59" s="3"/>
      <c r="K59" s="3"/>
      <c r="L59" s="3"/>
      <c r="M59" s="3"/>
      <c r="N59" s="3" t="s">
        <v>189</v>
      </c>
      <c r="O59" s="3"/>
      <c r="P59" s="3"/>
      <c r="Q59" s="3"/>
      <c r="R59" s="3"/>
      <c r="S59" s="3"/>
      <c r="T59" s="3"/>
    </row>
    <row r="60" spans="1:20" ht="15" customHeight="1" x14ac:dyDescent="0.25">
      <c r="A60" s="98"/>
      <c r="B60" s="9" t="s">
        <v>15</v>
      </c>
      <c r="C60" s="38" t="s">
        <v>126</v>
      </c>
      <c r="D60" s="7">
        <v>9.5</v>
      </c>
      <c r="E60" s="7">
        <v>10</v>
      </c>
      <c r="F60" s="7">
        <v>10</v>
      </c>
      <c r="G60" s="100">
        <f t="shared" ref="G60:G108" si="6" xml:space="preserve"> ROUND(AVERAGE(D60:F60),2)</f>
        <v>9.83</v>
      </c>
      <c r="H60" s="8">
        <f t="shared" ref="H60:H73" si="7">RANK(G60,$G$59:$G$73)</f>
        <v>3</v>
      </c>
      <c r="I60" s="8">
        <f>RANK(G60,$G$59:$G$108)</f>
        <v>5</v>
      </c>
      <c r="J60" s="3" t="s">
        <v>108</v>
      </c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15" customHeight="1" x14ac:dyDescent="0.25">
      <c r="A61" s="98"/>
      <c r="B61" s="9" t="s">
        <v>16</v>
      </c>
      <c r="C61" s="38" t="s">
        <v>17</v>
      </c>
      <c r="D61" s="7">
        <v>8.5</v>
      </c>
      <c r="E61" s="7">
        <v>10</v>
      </c>
      <c r="F61" s="7">
        <v>10</v>
      </c>
      <c r="G61" s="100">
        <f t="shared" si="6"/>
        <v>9.5</v>
      </c>
      <c r="H61" s="8">
        <f t="shared" si="7"/>
        <v>6</v>
      </c>
      <c r="I61" s="8">
        <f t="shared" ref="I61:I108" si="8">RANK(G61,$G$59:$G$108)</f>
        <v>18</v>
      </c>
      <c r="J61" s="3" t="s">
        <v>61</v>
      </c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15" customHeight="1" x14ac:dyDescent="0.25">
      <c r="A62" s="98"/>
      <c r="B62" s="9" t="s">
        <v>18</v>
      </c>
      <c r="C62" s="38" t="s">
        <v>60</v>
      </c>
      <c r="D62" s="7">
        <v>7.5</v>
      </c>
      <c r="E62" s="7">
        <v>10</v>
      </c>
      <c r="F62" s="7">
        <v>10</v>
      </c>
      <c r="G62" s="100">
        <f t="shared" si="6"/>
        <v>9.17</v>
      </c>
      <c r="H62" s="8">
        <f t="shared" si="7"/>
        <v>9</v>
      </c>
      <c r="I62" s="8">
        <f t="shared" si="8"/>
        <v>31</v>
      </c>
      <c r="J62" s="3" t="s">
        <v>92</v>
      </c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15" customHeight="1" x14ac:dyDescent="0.25">
      <c r="A63" s="98"/>
      <c r="B63" s="9" t="s">
        <v>19</v>
      </c>
      <c r="C63" s="38" t="s">
        <v>51</v>
      </c>
      <c r="D63" s="7">
        <v>5</v>
      </c>
      <c r="E63" s="10">
        <v>10</v>
      </c>
      <c r="F63" s="7">
        <v>10</v>
      </c>
      <c r="G63" s="100">
        <f t="shared" si="6"/>
        <v>8.33</v>
      </c>
      <c r="H63" s="8">
        <f t="shared" si="7"/>
        <v>15</v>
      </c>
      <c r="I63" s="8">
        <f t="shared" si="8"/>
        <v>49</v>
      </c>
      <c r="J63" s="3" t="s">
        <v>190</v>
      </c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15" customHeight="1" x14ac:dyDescent="0.25">
      <c r="A64" s="98"/>
      <c r="B64" s="9" t="s">
        <v>20</v>
      </c>
      <c r="C64" s="38" t="s">
        <v>127</v>
      </c>
      <c r="D64" s="7">
        <v>9</v>
      </c>
      <c r="E64" s="7">
        <v>10</v>
      </c>
      <c r="F64" s="7">
        <v>10</v>
      </c>
      <c r="G64" s="100">
        <f t="shared" si="6"/>
        <v>9.67</v>
      </c>
      <c r="H64" s="8">
        <f t="shared" si="7"/>
        <v>4</v>
      </c>
      <c r="I64" s="8">
        <f t="shared" si="8"/>
        <v>11</v>
      </c>
      <c r="J64" s="3" t="s">
        <v>108</v>
      </c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20" ht="15" customHeight="1" x14ac:dyDescent="0.25">
      <c r="A65" s="98"/>
      <c r="B65" s="9" t="s">
        <v>22</v>
      </c>
      <c r="C65" s="38" t="s">
        <v>53</v>
      </c>
      <c r="D65" s="7">
        <v>8.5</v>
      </c>
      <c r="E65" s="7">
        <v>9.5</v>
      </c>
      <c r="F65" s="7">
        <v>9.5</v>
      </c>
      <c r="G65" s="100">
        <f t="shared" si="6"/>
        <v>9.17</v>
      </c>
      <c r="H65" s="8">
        <f t="shared" si="7"/>
        <v>9</v>
      </c>
      <c r="I65" s="8">
        <f t="shared" si="8"/>
        <v>31</v>
      </c>
      <c r="J65" s="3" t="s">
        <v>159</v>
      </c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20" ht="15" customHeight="1" x14ac:dyDescent="0.25">
      <c r="A66" s="98"/>
      <c r="B66" s="9" t="s">
        <v>23</v>
      </c>
      <c r="C66" s="38" t="s">
        <v>33</v>
      </c>
      <c r="D66" s="7">
        <v>10</v>
      </c>
      <c r="E66" s="7">
        <v>10</v>
      </c>
      <c r="F66" s="7">
        <v>10</v>
      </c>
      <c r="G66" s="100">
        <f t="shared" si="6"/>
        <v>10</v>
      </c>
      <c r="H66" s="8">
        <f t="shared" si="7"/>
        <v>1</v>
      </c>
      <c r="I66" s="8">
        <f t="shared" si="8"/>
        <v>1</v>
      </c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20" ht="15" customHeight="1" x14ac:dyDescent="0.25">
      <c r="A67" s="98"/>
      <c r="B67" s="9" t="s">
        <v>25</v>
      </c>
      <c r="C67" s="38" t="s">
        <v>49</v>
      </c>
      <c r="D67" s="7">
        <v>9</v>
      </c>
      <c r="E67" s="7">
        <v>9.5</v>
      </c>
      <c r="F67" s="7">
        <v>10</v>
      </c>
      <c r="G67" s="100">
        <f t="shared" si="6"/>
        <v>9.5</v>
      </c>
      <c r="H67" s="8">
        <f t="shared" si="7"/>
        <v>6</v>
      </c>
      <c r="I67" s="8">
        <f t="shared" si="8"/>
        <v>18</v>
      </c>
      <c r="J67" s="3" t="s">
        <v>191</v>
      </c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20" ht="15" customHeight="1" x14ac:dyDescent="0.25">
      <c r="A68" s="98"/>
      <c r="B68" s="9" t="s">
        <v>27</v>
      </c>
      <c r="C68" s="38" t="s">
        <v>47</v>
      </c>
      <c r="D68" s="51">
        <v>7.5</v>
      </c>
      <c r="E68" s="7">
        <v>9.5</v>
      </c>
      <c r="F68" s="7">
        <v>10</v>
      </c>
      <c r="G68" s="100">
        <f t="shared" si="6"/>
        <v>9</v>
      </c>
      <c r="H68" s="8">
        <f t="shared" si="7"/>
        <v>13</v>
      </c>
      <c r="I68" s="8">
        <f t="shared" si="8"/>
        <v>40</v>
      </c>
      <c r="J68" s="3" t="s">
        <v>192</v>
      </c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20" ht="15" customHeight="1" x14ac:dyDescent="0.25">
      <c r="A69" s="98"/>
      <c r="B69" s="9" t="s">
        <v>29</v>
      </c>
      <c r="C69" s="38" t="s">
        <v>58</v>
      </c>
      <c r="D69" s="52">
        <v>9</v>
      </c>
      <c r="E69" s="7">
        <v>9</v>
      </c>
      <c r="F69" s="7">
        <v>10</v>
      </c>
      <c r="G69" s="100">
        <f t="shared" si="6"/>
        <v>9.33</v>
      </c>
      <c r="H69" s="8">
        <f t="shared" si="7"/>
        <v>8</v>
      </c>
      <c r="I69" s="8">
        <f t="shared" si="8"/>
        <v>26</v>
      </c>
      <c r="J69" s="3" t="s">
        <v>193</v>
      </c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20" ht="15" customHeight="1" x14ac:dyDescent="0.25">
      <c r="A70" s="98"/>
      <c r="B70" s="9" t="s">
        <v>31</v>
      </c>
      <c r="C70" s="38" t="s">
        <v>35</v>
      </c>
      <c r="D70" s="7">
        <v>8.5</v>
      </c>
      <c r="E70" s="7">
        <v>8</v>
      </c>
      <c r="F70" s="7">
        <v>10</v>
      </c>
      <c r="G70" s="100">
        <f t="shared" si="6"/>
        <v>8.83</v>
      </c>
      <c r="H70" s="8">
        <f t="shared" si="7"/>
        <v>14</v>
      </c>
      <c r="I70" s="8">
        <f t="shared" si="8"/>
        <v>44</v>
      </c>
      <c r="J70" s="3" t="s">
        <v>194</v>
      </c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20" ht="15" customHeight="1" x14ac:dyDescent="0.25">
      <c r="A71" s="98"/>
      <c r="B71" s="9" t="s">
        <v>32</v>
      </c>
      <c r="C71" s="38" t="s">
        <v>65</v>
      </c>
      <c r="D71" s="7">
        <v>10</v>
      </c>
      <c r="E71" s="7">
        <v>9</v>
      </c>
      <c r="F71" s="7">
        <v>10</v>
      </c>
      <c r="G71" s="100">
        <f t="shared" si="6"/>
        <v>9.67</v>
      </c>
      <c r="H71" s="8">
        <f t="shared" si="7"/>
        <v>4</v>
      </c>
      <c r="I71" s="8">
        <f t="shared" si="8"/>
        <v>11</v>
      </c>
      <c r="J71" s="3" t="s">
        <v>195</v>
      </c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20" ht="15" customHeight="1" x14ac:dyDescent="0.25">
      <c r="A72" s="98"/>
      <c r="B72" s="9" t="s">
        <v>34</v>
      </c>
      <c r="C72" s="38" t="s">
        <v>128</v>
      </c>
      <c r="D72" s="7">
        <v>7.5</v>
      </c>
      <c r="E72" s="7">
        <v>10</v>
      </c>
      <c r="F72" s="34">
        <v>10</v>
      </c>
      <c r="G72" s="100">
        <f t="shared" si="6"/>
        <v>9.17</v>
      </c>
      <c r="H72" s="8">
        <f t="shared" si="7"/>
        <v>9</v>
      </c>
      <c r="I72" s="8">
        <f t="shared" si="8"/>
        <v>31</v>
      </c>
      <c r="J72" s="3" t="s">
        <v>109</v>
      </c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20" ht="15" customHeight="1" thickBot="1" x14ac:dyDescent="0.3">
      <c r="A73" s="98"/>
      <c r="B73" s="11" t="s">
        <v>36</v>
      </c>
      <c r="C73" s="39" t="s">
        <v>37</v>
      </c>
      <c r="D73" s="12">
        <v>9</v>
      </c>
      <c r="E73" s="12">
        <v>9.5</v>
      </c>
      <c r="F73" s="12">
        <v>9</v>
      </c>
      <c r="G73" s="102">
        <f t="shared" si="6"/>
        <v>9.17</v>
      </c>
      <c r="H73" s="13">
        <f t="shared" si="7"/>
        <v>9</v>
      </c>
      <c r="I73" s="13">
        <f t="shared" si="8"/>
        <v>31</v>
      </c>
      <c r="J73" s="3" t="s">
        <v>196</v>
      </c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20" ht="15" customHeight="1" x14ac:dyDescent="0.25">
      <c r="A74" s="98"/>
      <c r="B74" s="17" t="s">
        <v>66</v>
      </c>
      <c r="C74" s="103" t="s">
        <v>50</v>
      </c>
      <c r="D74" s="6">
        <v>8</v>
      </c>
      <c r="E74" s="6">
        <v>9</v>
      </c>
      <c r="F74" s="6">
        <v>10</v>
      </c>
      <c r="G74" s="100">
        <f t="shared" si="6"/>
        <v>9</v>
      </c>
      <c r="H74" s="8">
        <f>RANK(G74,$G$74:$G$93)</f>
        <v>16</v>
      </c>
      <c r="I74" s="8">
        <f t="shared" si="8"/>
        <v>40</v>
      </c>
      <c r="J74" s="3" t="s">
        <v>197</v>
      </c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20" ht="15" customHeight="1" x14ac:dyDescent="0.25">
      <c r="A75" s="98"/>
      <c r="B75" s="19" t="s">
        <v>69</v>
      </c>
      <c r="C75" s="21" t="s">
        <v>129</v>
      </c>
      <c r="D75" s="6">
        <v>7</v>
      </c>
      <c r="E75" s="6">
        <v>9</v>
      </c>
      <c r="F75" s="6">
        <v>9.5</v>
      </c>
      <c r="G75" s="100">
        <f t="shared" si="6"/>
        <v>8.5</v>
      </c>
      <c r="H75" s="8">
        <f t="shared" ref="H75:H93" si="9">RANK(G75,$G$74:$G$93)</f>
        <v>20</v>
      </c>
      <c r="I75" s="8">
        <f t="shared" si="8"/>
        <v>47</v>
      </c>
      <c r="J75" s="3" t="s">
        <v>198</v>
      </c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1:20" ht="15" customHeight="1" x14ac:dyDescent="0.25">
      <c r="A76" s="98"/>
      <c r="B76" s="19" t="s">
        <v>70</v>
      </c>
      <c r="C76" s="21" t="s">
        <v>38</v>
      </c>
      <c r="D76" s="7">
        <v>6.5</v>
      </c>
      <c r="E76" s="7">
        <v>10</v>
      </c>
      <c r="F76" s="7">
        <v>10</v>
      </c>
      <c r="G76" s="100">
        <f t="shared" si="6"/>
        <v>8.83</v>
      </c>
      <c r="H76" s="8">
        <f t="shared" si="9"/>
        <v>18</v>
      </c>
      <c r="I76" s="8">
        <f t="shared" si="8"/>
        <v>44</v>
      </c>
      <c r="J76" s="3" t="s">
        <v>112</v>
      </c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1:20" ht="15" customHeight="1" x14ac:dyDescent="0.25">
      <c r="A77" s="98"/>
      <c r="B77" s="19" t="s">
        <v>71</v>
      </c>
      <c r="C77" s="21" t="s">
        <v>130</v>
      </c>
      <c r="D77" s="7">
        <v>8.5</v>
      </c>
      <c r="E77" s="7">
        <v>10</v>
      </c>
      <c r="F77" s="7">
        <v>10</v>
      </c>
      <c r="G77" s="100">
        <f t="shared" si="6"/>
        <v>9.5</v>
      </c>
      <c r="H77" s="8">
        <f t="shared" si="9"/>
        <v>9</v>
      </c>
      <c r="I77" s="8">
        <f t="shared" si="8"/>
        <v>18</v>
      </c>
      <c r="J77" s="3" t="s">
        <v>68</v>
      </c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1:20" ht="15" customHeight="1" x14ac:dyDescent="0.25">
      <c r="A78" s="98"/>
      <c r="B78" s="19" t="s">
        <v>72</v>
      </c>
      <c r="C78" s="21" t="s">
        <v>131</v>
      </c>
      <c r="D78" s="7">
        <v>9.5</v>
      </c>
      <c r="E78" s="7">
        <v>9.5</v>
      </c>
      <c r="F78" s="7">
        <v>10</v>
      </c>
      <c r="G78" s="100">
        <f t="shared" si="6"/>
        <v>9.67</v>
      </c>
      <c r="H78" s="8">
        <f t="shared" si="9"/>
        <v>6</v>
      </c>
      <c r="I78" s="16">
        <f t="shared" si="8"/>
        <v>11</v>
      </c>
      <c r="J78" s="3" t="s">
        <v>199</v>
      </c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1:20" ht="15" customHeight="1" x14ac:dyDescent="0.25">
      <c r="A79" s="98"/>
      <c r="B79" s="17" t="s">
        <v>42</v>
      </c>
      <c r="C79" s="18" t="s">
        <v>78</v>
      </c>
      <c r="D79" s="6">
        <v>7.5</v>
      </c>
      <c r="E79" s="6">
        <v>9.5</v>
      </c>
      <c r="F79" s="6">
        <v>9</v>
      </c>
      <c r="G79" s="100">
        <f t="shared" si="6"/>
        <v>8.67</v>
      </c>
      <c r="H79" s="8">
        <f t="shared" si="9"/>
        <v>19</v>
      </c>
      <c r="I79" s="8">
        <f t="shared" si="8"/>
        <v>46</v>
      </c>
      <c r="J79" s="3" t="s">
        <v>200</v>
      </c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20" ht="15" customHeight="1" x14ac:dyDescent="0.25">
      <c r="A80" s="98"/>
      <c r="B80" s="19" t="s">
        <v>43</v>
      </c>
      <c r="C80" s="20" t="s">
        <v>132</v>
      </c>
      <c r="D80" s="7">
        <v>8.5</v>
      </c>
      <c r="E80" s="7">
        <v>10</v>
      </c>
      <c r="F80" s="7">
        <v>10</v>
      </c>
      <c r="G80" s="100">
        <f t="shared" si="6"/>
        <v>9.5</v>
      </c>
      <c r="H80" s="8">
        <f t="shared" si="9"/>
        <v>9</v>
      </c>
      <c r="I80" s="8">
        <f t="shared" si="8"/>
        <v>18</v>
      </c>
      <c r="J80" s="3" t="s">
        <v>110</v>
      </c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15" customHeight="1" x14ac:dyDescent="0.25">
      <c r="A81" s="98"/>
      <c r="B81" s="19" t="s">
        <v>44</v>
      </c>
      <c r="C81" s="21" t="s">
        <v>91</v>
      </c>
      <c r="D81" s="53">
        <v>9.5</v>
      </c>
      <c r="E81" s="53">
        <v>10</v>
      </c>
      <c r="F81" s="7">
        <v>10</v>
      </c>
      <c r="G81" s="100">
        <f t="shared" si="6"/>
        <v>9.83</v>
      </c>
      <c r="H81" s="8">
        <f t="shared" si="9"/>
        <v>2</v>
      </c>
      <c r="I81" s="8">
        <f t="shared" si="8"/>
        <v>5</v>
      </c>
      <c r="J81" s="3" t="s">
        <v>63</v>
      </c>
      <c r="K81" s="115"/>
      <c r="L81" s="115"/>
      <c r="M81" s="115"/>
      <c r="N81" s="115"/>
      <c r="O81" s="115"/>
      <c r="P81" s="115"/>
      <c r="Q81" s="115"/>
      <c r="R81" s="115"/>
      <c r="S81" s="115"/>
      <c r="T81" s="115"/>
    </row>
    <row r="82" spans="1:20" ht="15" customHeight="1" x14ac:dyDescent="0.25">
      <c r="A82" s="98"/>
      <c r="B82" s="19" t="s">
        <v>75</v>
      </c>
      <c r="C82" s="21" t="s">
        <v>96</v>
      </c>
      <c r="D82" s="53">
        <v>7.5</v>
      </c>
      <c r="E82" s="53">
        <v>10</v>
      </c>
      <c r="F82" s="34">
        <v>10</v>
      </c>
      <c r="G82" s="100">
        <f t="shared" si="6"/>
        <v>9.17</v>
      </c>
      <c r="H82" s="8">
        <f t="shared" si="9"/>
        <v>13</v>
      </c>
      <c r="I82" s="8">
        <f t="shared" si="8"/>
        <v>31</v>
      </c>
      <c r="J82" s="3" t="s">
        <v>201</v>
      </c>
      <c r="K82" s="116" t="s">
        <v>160</v>
      </c>
      <c r="L82" s="117" t="s">
        <v>161</v>
      </c>
      <c r="M82" s="68" t="s">
        <v>162</v>
      </c>
      <c r="N82" s="68"/>
      <c r="O82" s="77" t="s">
        <v>163</v>
      </c>
      <c r="P82" s="118"/>
      <c r="Q82" s="77" t="s">
        <v>164</v>
      </c>
      <c r="R82" s="119"/>
      <c r="S82" s="68" t="s">
        <v>165</v>
      </c>
      <c r="T82" s="68"/>
    </row>
    <row r="83" spans="1:20" ht="15" customHeight="1" thickBot="1" x14ac:dyDescent="0.3">
      <c r="A83" s="104"/>
      <c r="B83" s="22" t="s">
        <v>76</v>
      </c>
      <c r="C83" s="23" t="s">
        <v>28</v>
      </c>
      <c r="D83" s="54">
        <v>10</v>
      </c>
      <c r="E83" s="54">
        <v>10</v>
      </c>
      <c r="F83" s="12">
        <v>10</v>
      </c>
      <c r="G83" s="102">
        <f t="shared" si="6"/>
        <v>10</v>
      </c>
      <c r="H83" s="13">
        <f t="shared" si="9"/>
        <v>1</v>
      </c>
      <c r="I83" s="13">
        <f t="shared" si="8"/>
        <v>1</v>
      </c>
      <c r="J83" s="3"/>
      <c r="K83" s="120"/>
      <c r="L83" s="121"/>
      <c r="M83" s="122" t="s">
        <v>166</v>
      </c>
      <c r="N83" s="123" t="s">
        <v>167</v>
      </c>
      <c r="O83" s="122" t="s">
        <v>166</v>
      </c>
      <c r="P83" s="123" t="s">
        <v>167</v>
      </c>
      <c r="Q83" s="124" t="s">
        <v>168</v>
      </c>
      <c r="R83" s="123" t="s">
        <v>167</v>
      </c>
      <c r="S83" s="124" t="s">
        <v>168</v>
      </c>
      <c r="T83" s="123" t="s">
        <v>167</v>
      </c>
    </row>
    <row r="84" spans="1:20" ht="15" customHeight="1" x14ac:dyDescent="0.25">
      <c r="A84" s="139" t="s">
        <v>45</v>
      </c>
      <c r="B84" s="24" t="s">
        <v>77</v>
      </c>
      <c r="C84" s="25" t="s">
        <v>133</v>
      </c>
      <c r="D84" s="55">
        <v>9.5</v>
      </c>
      <c r="E84" s="55">
        <v>10</v>
      </c>
      <c r="F84" s="26">
        <v>10</v>
      </c>
      <c r="G84" s="100">
        <f t="shared" si="6"/>
        <v>9.83</v>
      </c>
      <c r="H84" s="27">
        <f t="shared" si="9"/>
        <v>2</v>
      </c>
      <c r="I84" s="27">
        <f t="shared" si="8"/>
        <v>5</v>
      </c>
      <c r="J84" s="3" t="s">
        <v>61</v>
      </c>
      <c r="K84" s="125">
        <v>12</v>
      </c>
      <c r="L84" s="126">
        <f>SUM(M84+O84+Q84+S84)</f>
        <v>15</v>
      </c>
      <c r="M84" s="127">
        <f>COUNTIF($G$59:$G83,"&gt;=9.4")</f>
        <v>12</v>
      </c>
      <c r="N84" s="128">
        <f>M84/20</f>
        <v>0.6</v>
      </c>
      <c r="O84" s="127">
        <f>COUNTIF($G$59:$G73,"&gt;=9")-M84</f>
        <v>1</v>
      </c>
      <c r="P84" s="128">
        <f xml:space="preserve"> O84/16</f>
        <v>6.25E-2</v>
      </c>
      <c r="Q84" s="127">
        <f>COUNTIF($G$59:$G73,"&gt;=8.5")-M84- O84</f>
        <v>1</v>
      </c>
      <c r="R84" s="129">
        <f>Q84/16</f>
        <v>6.25E-2</v>
      </c>
      <c r="S84" s="127">
        <f>COUNTIF($G$59:$G73,"&lt;8.5")</f>
        <v>1</v>
      </c>
      <c r="T84" s="128">
        <f>S84/16</f>
        <v>6.25E-2</v>
      </c>
    </row>
    <row r="85" spans="1:20" ht="15" customHeight="1" x14ac:dyDescent="0.25">
      <c r="A85" s="140"/>
      <c r="B85" s="19" t="s">
        <v>79</v>
      </c>
      <c r="C85" s="20" t="s">
        <v>21</v>
      </c>
      <c r="D85" s="56">
        <v>10</v>
      </c>
      <c r="E85" s="56">
        <v>9.5</v>
      </c>
      <c r="F85" s="6">
        <v>10</v>
      </c>
      <c r="G85" s="100">
        <f t="shared" si="6"/>
        <v>9.83</v>
      </c>
      <c r="H85" s="8">
        <f t="shared" si="9"/>
        <v>2</v>
      </c>
      <c r="I85" s="8">
        <f t="shared" si="8"/>
        <v>5</v>
      </c>
      <c r="J85" s="3" t="s">
        <v>202</v>
      </c>
      <c r="K85" s="125">
        <v>11</v>
      </c>
      <c r="L85" s="126">
        <f>SUM(M85+O85+Q85+S85)</f>
        <v>15</v>
      </c>
      <c r="M85" s="127">
        <f>COUNTIF($G$94:$G$108,"&gt;=9.4")</f>
        <v>7</v>
      </c>
      <c r="N85" s="128">
        <f>M85/15</f>
        <v>0.46666666666666667</v>
      </c>
      <c r="O85" s="127">
        <f>COUNTIF($G$94:$G$108,"&gt;9")-M85</f>
        <v>5</v>
      </c>
      <c r="P85" s="130">
        <f>O85/20</f>
        <v>0.25</v>
      </c>
      <c r="Q85" s="127">
        <f>COUNTIF($G$94:$G$108,"&gt;=8.5")-M85-O85</f>
        <v>2</v>
      </c>
      <c r="R85" s="129">
        <f>Q85/20</f>
        <v>0.1</v>
      </c>
      <c r="S85" s="127">
        <f>COUNTIF($G$94:$G$108,"&lt;8.5")</f>
        <v>1</v>
      </c>
      <c r="T85" s="128">
        <f>S85/20</f>
        <v>0.05</v>
      </c>
    </row>
    <row r="86" spans="1:20" ht="15" customHeight="1" x14ac:dyDescent="0.25">
      <c r="A86" s="140"/>
      <c r="B86" s="19" t="s">
        <v>80</v>
      </c>
      <c r="C86" s="21" t="s">
        <v>41</v>
      </c>
      <c r="D86" s="53">
        <v>10</v>
      </c>
      <c r="E86" s="53">
        <v>9.5</v>
      </c>
      <c r="F86" s="7">
        <v>10</v>
      </c>
      <c r="G86" s="100">
        <f t="shared" si="6"/>
        <v>9.83</v>
      </c>
      <c r="H86" s="8">
        <f t="shared" si="9"/>
        <v>2</v>
      </c>
      <c r="I86" s="8">
        <f t="shared" si="8"/>
        <v>5</v>
      </c>
      <c r="J86" s="3" t="s">
        <v>202</v>
      </c>
      <c r="K86" s="125">
        <v>10</v>
      </c>
      <c r="L86" s="126">
        <f>SUM(M86+O86+Q86+S86)</f>
        <v>20</v>
      </c>
      <c r="M86" s="131">
        <f>COUNTIF($G$74:$G$93,"&gt;=9.4")</f>
        <v>11</v>
      </c>
      <c r="N86" s="128">
        <f>M86/15</f>
        <v>0.73333333333333328</v>
      </c>
      <c r="O86" s="127">
        <f>COUNTIF($G$74:$G$93,"&gt;=9") -M86</f>
        <v>6</v>
      </c>
      <c r="P86" s="130">
        <f>O86/15</f>
        <v>0.4</v>
      </c>
      <c r="Q86" s="127">
        <f>COUNTIF($G$74:$G$93,"&gt;=8.5")-M86-O86</f>
        <v>3</v>
      </c>
      <c r="R86" s="129">
        <f>Q86/15</f>
        <v>0.2</v>
      </c>
      <c r="S86" s="131">
        <f>COUNTIF($G$74:$G$93,"&lt;8.5")</f>
        <v>0</v>
      </c>
      <c r="T86" s="128">
        <f>100%-N86-P86-R86</f>
        <v>-0.33333333333333331</v>
      </c>
    </row>
    <row r="87" spans="1:20" ht="15" customHeight="1" x14ac:dyDescent="0.25">
      <c r="A87" s="140"/>
      <c r="B87" s="19" t="s">
        <v>81</v>
      </c>
      <c r="C87" s="21" t="s">
        <v>134</v>
      </c>
      <c r="D87" s="53">
        <v>8</v>
      </c>
      <c r="E87" s="53">
        <v>9.5</v>
      </c>
      <c r="F87" s="7">
        <v>10</v>
      </c>
      <c r="G87" s="100">
        <f t="shared" si="6"/>
        <v>9.17</v>
      </c>
      <c r="H87" s="8">
        <f t="shared" si="9"/>
        <v>13</v>
      </c>
      <c r="I87" s="8">
        <f t="shared" si="8"/>
        <v>31</v>
      </c>
      <c r="J87" s="3" t="s">
        <v>203</v>
      </c>
      <c r="K87" s="132" t="s">
        <v>174</v>
      </c>
      <c r="L87" s="133">
        <f>SUM(L84:L86)</f>
        <v>50</v>
      </c>
      <c r="M87" s="131">
        <f>SUM(M84:M86)</f>
        <v>30</v>
      </c>
      <c r="N87" s="134">
        <f>M87/51</f>
        <v>0.58823529411764708</v>
      </c>
      <c r="O87" s="131">
        <f>SUM(O84:O86)</f>
        <v>12</v>
      </c>
      <c r="P87" s="135">
        <f>O87/51</f>
        <v>0.23529411764705882</v>
      </c>
      <c r="Q87" s="131">
        <f>SUM(Q84:Q86)</f>
        <v>6</v>
      </c>
      <c r="R87" s="136">
        <f>Q87/51</f>
        <v>0.11764705882352941</v>
      </c>
      <c r="S87" s="131">
        <f>SUM(S84:S86)</f>
        <v>2</v>
      </c>
      <c r="T87" s="137">
        <f>S87/51</f>
        <v>3.9215686274509803E-2</v>
      </c>
    </row>
    <row r="88" spans="1:20" ht="15" customHeight="1" x14ac:dyDescent="0.25">
      <c r="A88" s="140"/>
      <c r="B88" s="19" t="s">
        <v>82</v>
      </c>
      <c r="C88" s="21" t="s">
        <v>135</v>
      </c>
      <c r="D88" s="53">
        <v>9</v>
      </c>
      <c r="E88" s="53">
        <v>10</v>
      </c>
      <c r="F88" s="7">
        <v>10</v>
      </c>
      <c r="G88" s="100">
        <f t="shared" si="6"/>
        <v>9.67</v>
      </c>
      <c r="H88" s="8">
        <f t="shared" si="9"/>
        <v>6</v>
      </c>
      <c r="I88" s="16">
        <f t="shared" si="8"/>
        <v>11</v>
      </c>
      <c r="J88" s="3" t="s">
        <v>108</v>
      </c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1:20" ht="15" customHeight="1" x14ac:dyDescent="0.25">
      <c r="A89" s="140"/>
      <c r="B89" s="17" t="s">
        <v>136</v>
      </c>
      <c r="C89" s="20" t="s">
        <v>14</v>
      </c>
      <c r="D89" s="56">
        <v>8</v>
      </c>
      <c r="E89" s="56">
        <v>10</v>
      </c>
      <c r="F89" s="6">
        <v>10</v>
      </c>
      <c r="G89" s="100">
        <f t="shared" si="6"/>
        <v>9.33</v>
      </c>
      <c r="H89" s="8">
        <f t="shared" si="9"/>
        <v>12</v>
      </c>
      <c r="I89" s="8">
        <f t="shared" si="8"/>
        <v>26</v>
      </c>
      <c r="J89" s="3" t="s">
        <v>62</v>
      </c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1:20" ht="15" customHeight="1" x14ac:dyDescent="0.25">
      <c r="A90" s="140"/>
      <c r="B90" s="19" t="s">
        <v>137</v>
      </c>
      <c r="C90" s="20" t="s">
        <v>138</v>
      </c>
      <c r="D90" s="7">
        <v>7.5</v>
      </c>
      <c r="E90" s="7">
        <v>9.5</v>
      </c>
      <c r="F90" s="7">
        <v>10</v>
      </c>
      <c r="G90" s="100">
        <f t="shared" si="6"/>
        <v>9</v>
      </c>
      <c r="H90" s="8">
        <f t="shared" si="9"/>
        <v>16</v>
      </c>
      <c r="I90" s="8">
        <f t="shared" si="8"/>
        <v>40</v>
      </c>
      <c r="J90" s="3" t="s">
        <v>204</v>
      </c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1:20" ht="15" customHeight="1" x14ac:dyDescent="0.25">
      <c r="A91" s="140"/>
      <c r="B91" s="19" t="s">
        <v>139</v>
      </c>
      <c r="C91" s="21" t="s">
        <v>67</v>
      </c>
      <c r="D91" s="7">
        <v>9.5</v>
      </c>
      <c r="E91" s="7">
        <v>9</v>
      </c>
      <c r="F91" s="7">
        <v>9</v>
      </c>
      <c r="G91" s="100">
        <f t="shared" si="6"/>
        <v>9.17</v>
      </c>
      <c r="H91" s="8">
        <f t="shared" si="9"/>
        <v>13</v>
      </c>
      <c r="I91" s="8">
        <f t="shared" si="8"/>
        <v>31</v>
      </c>
      <c r="J91" s="3" t="s">
        <v>205</v>
      </c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1:20" ht="15" customHeight="1" x14ac:dyDescent="0.25">
      <c r="A92" s="140"/>
      <c r="B92" s="19" t="s">
        <v>140</v>
      </c>
      <c r="C92" s="21" t="s">
        <v>55</v>
      </c>
      <c r="D92" s="7">
        <v>8.5</v>
      </c>
      <c r="E92" s="7">
        <v>10</v>
      </c>
      <c r="F92" s="34">
        <v>10</v>
      </c>
      <c r="G92" s="100">
        <f t="shared" si="6"/>
        <v>9.5</v>
      </c>
      <c r="H92" s="8">
        <f t="shared" si="9"/>
        <v>9</v>
      </c>
      <c r="I92" s="8">
        <f t="shared" si="8"/>
        <v>18</v>
      </c>
      <c r="J92" s="3" t="s">
        <v>68</v>
      </c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1:20" ht="15" customHeight="1" thickBot="1" x14ac:dyDescent="0.3">
      <c r="A93" s="140"/>
      <c r="B93" s="22" t="s">
        <v>141</v>
      </c>
      <c r="C93" s="23" t="s">
        <v>98</v>
      </c>
      <c r="D93" s="12">
        <v>9</v>
      </c>
      <c r="E93" s="12">
        <v>10</v>
      </c>
      <c r="F93" s="12">
        <v>10</v>
      </c>
      <c r="G93" s="102">
        <f t="shared" si="6"/>
        <v>9.67</v>
      </c>
      <c r="H93" s="13">
        <f t="shared" si="9"/>
        <v>6</v>
      </c>
      <c r="I93" s="13">
        <f t="shared" si="8"/>
        <v>11</v>
      </c>
      <c r="J93" s="3" t="s">
        <v>171</v>
      </c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1:20" ht="15" customHeight="1" x14ac:dyDescent="0.25">
      <c r="A94" s="140"/>
      <c r="B94" s="141" t="s">
        <v>46</v>
      </c>
      <c r="C94" s="41" t="s">
        <v>73</v>
      </c>
      <c r="D94" s="6">
        <v>9.5</v>
      </c>
      <c r="E94" s="6">
        <v>10</v>
      </c>
      <c r="F94" s="6">
        <v>10</v>
      </c>
      <c r="G94" s="100">
        <f t="shared" si="6"/>
        <v>9.83</v>
      </c>
      <c r="H94" s="8">
        <f>RANK(G94,$G$94:$G$108)</f>
        <v>2</v>
      </c>
      <c r="I94" s="8">
        <f t="shared" si="8"/>
        <v>5</v>
      </c>
      <c r="J94" s="3" t="s">
        <v>63</v>
      </c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1:20" ht="15" customHeight="1" x14ac:dyDescent="0.25">
      <c r="A95" s="140"/>
      <c r="B95" s="30" t="s">
        <v>83</v>
      </c>
      <c r="C95" s="42" t="s">
        <v>40</v>
      </c>
      <c r="D95" s="6">
        <v>10</v>
      </c>
      <c r="E95" s="57">
        <v>10</v>
      </c>
      <c r="F95" s="6">
        <v>10</v>
      </c>
      <c r="G95" s="100">
        <f t="shared" si="6"/>
        <v>10</v>
      </c>
      <c r="H95" s="8">
        <f t="shared" ref="H95:H108" si="10">RANK(G95,$G$94:$G$108)</f>
        <v>1</v>
      </c>
      <c r="I95" s="8">
        <f t="shared" si="8"/>
        <v>1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1:20" ht="15" customHeight="1" x14ac:dyDescent="0.25">
      <c r="A96" s="140"/>
      <c r="B96" s="30" t="s">
        <v>84</v>
      </c>
      <c r="C96" s="42" t="s">
        <v>142</v>
      </c>
      <c r="D96" s="7">
        <v>9.5</v>
      </c>
      <c r="E96" s="31">
        <v>9.5</v>
      </c>
      <c r="F96" s="7">
        <v>10</v>
      </c>
      <c r="G96" s="100">
        <f t="shared" si="6"/>
        <v>9.67</v>
      </c>
      <c r="H96" s="8">
        <f t="shared" si="10"/>
        <v>3</v>
      </c>
      <c r="I96" s="8">
        <f t="shared" si="8"/>
        <v>11</v>
      </c>
      <c r="J96" s="3" t="s">
        <v>206</v>
      </c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1:20" ht="15" customHeight="1" x14ac:dyDescent="0.25">
      <c r="A97" s="140"/>
      <c r="B97" s="30" t="s">
        <v>86</v>
      </c>
      <c r="C97" s="43" t="s">
        <v>39</v>
      </c>
      <c r="D97" s="7">
        <v>6</v>
      </c>
      <c r="E97" s="7">
        <v>9.5</v>
      </c>
      <c r="F97" s="7">
        <v>10</v>
      </c>
      <c r="G97" s="100">
        <f t="shared" si="6"/>
        <v>8.5</v>
      </c>
      <c r="H97" s="8">
        <f t="shared" si="10"/>
        <v>14</v>
      </c>
      <c r="I97" s="8">
        <f t="shared" si="8"/>
        <v>47</v>
      </c>
      <c r="J97" s="3" t="s">
        <v>207</v>
      </c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1:20" ht="15" customHeight="1" x14ac:dyDescent="0.25">
      <c r="A98" s="140"/>
      <c r="B98" s="30" t="s">
        <v>87</v>
      </c>
      <c r="C98" s="42" t="s">
        <v>143</v>
      </c>
      <c r="D98" s="7">
        <v>8.5</v>
      </c>
      <c r="E98" s="7">
        <v>9</v>
      </c>
      <c r="F98" s="32">
        <v>10</v>
      </c>
      <c r="G98" s="100">
        <f t="shared" si="6"/>
        <v>9.17</v>
      </c>
      <c r="H98" s="8">
        <f t="shared" si="10"/>
        <v>11</v>
      </c>
      <c r="I98" s="8">
        <f t="shared" si="8"/>
        <v>31</v>
      </c>
      <c r="J98" s="3" t="s">
        <v>208</v>
      </c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1:20" ht="15" customHeight="1" x14ac:dyDescent="0.25">
      <c r="A99" s="140"/>
      <c r="B99" s="30" t="s">
        <v>88</v>
      </c>
      <c r="C99" s="42" t="s">
        <v>48</v>
      </c>
      <c r="D99" s="32">
        <v>9.5</v>
      </c>
      <c r="E99" s="58">
        <v>8.5</v>
      </c>
      <c r="F99" s="32">
        <v>10</v>
      </c>
      <c r="G99" s="100">
        <f t="shared" si="6"/>
        <v>9.33</v>
      </c>
      <c r="H99" s="8">
        <f t="shared" si="10"/>
        <v>8</v>
      </c>
      <c r="I99" s="8">
        <f t="shared" si="8"/>
        <v>26</v>
      </c>
      <c r="J99" s="3" t="s">
        <v>209</v>
      </c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1:20" ht="15" customHeight="1" x14ac:dyDescent="0.25">
      <c r="A100" s="140"/>
      <c r="B100" s="30" t="s">
        <v>89</v>
      </c>
      <c r="C100" s="42" t="s">
        <v>57</v>
      </c>
      <c r="D100" s="32">
        <v>9</v>
      </c>
      <c r="E100" s="58">
        <v>9</v>
      </c>
      <c r="F100" s="32">
        <v>10</v>
      </c>
      <c r="G100" s="100">
        <f t="shared" si="6"/>
        <v>9.33</v>
      </c>
      <c r="H100" s="8">
        <f t="shared" si="10"/>
        <v>8</v>
      </c>
      <c r="I100" s="8">
        <f t="shared" si="8"/>
        <v>26</v>
      </c>
      <c r="J100" s="3" t="s">
        <v>210</v>
      </c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1:20" ht="15" customHeight="1" x14ac:dyDescent="0.25">
      <c r="A101" s="140"/>
      <c r="B101" s="30" t="s">
        <v>90</v>
      </c>
      <c r="C101" s="42" t="s">
        <v>144</v>
      </c>
      <c r="D101" s="32">
        <v>8</v>
      </c>
      <c r="E101" s="58">
        <v>9</v>
      </c>
      <c r="F101" s="32">
        <v>10</v>
      </c>
      <c r="G101" s="100">
        <f t="shared" si="6"/>
        <v>9</v>
      </c>
      <c r="H101" s="8">
        <f t="shared" si="10"/>
        <v>13</v>
      </c>
      <c r="I101" s="8">
        <f t="shared" si="8"/>
        <v>40</v>
      </c>
      <c r="J101" s="3" t="s">
        <v>211</v>
      </c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1:20" ht="15" customHeight="1" x14ac:dyDescent="0.25">
      <c r="A102" s="140"/>
      <c r="B102" s="30" t="s">
        <v>93</v>
      </c>
      <c r="C102" s="44" t="s">
        <v>74</v>
      </c>
      <c r="D102" s="32">
        <v>8.5</v>
      </c>
      <c r="E102" s="58">
        <v>10</v>
      </c>
      <c r="F102" s="32">
        <v>10</v>
      </c>
      <c r="G102" s="100">
        <f t="shared" si="6"/>
        <v>9.5</v>
      </c>
      <c r="H102" s="8">
        <f t="shared" si="10"/>
        <v>5</v>
      </c>
      <c r="I102" s="8">
        <f t="shared" si="8"/>
        <v>18</v>
      </c>
      <c r="J102" s="3" t="s">
        <v>85</v>
      </c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1:20" ht="15" customHeight="1" x14ac:dyDescent="0.25">
      <c r="A103" s="140"/>
      <c r="B103" s="30" t="s">
        <v>94</v>
      </c>
      <c r="C103" s="42" t="s">
        <v>52</v>
      </c>
      <c r="D103" s="32">
        <v>9.5</v>
      </c>
      <c r="E103" s="58">
        <v>8.5</v>
      </c>
      <c r="F103" s="32">
        <v>10</v>
      </c>
      <c r="G103" s="100">
        <f t="shared" si="6"/>
        <v>9.33</v>
      </c>
      <c r="H103" s="8">
        <f t="shared" si="10"/>
        <v>8</v>
      </c>
      <c r="I103" s="8">
        <f t="shared" si="8"/>
        <v>26</v>
      </c>
      <c r="J103" s="3" t="s">
        <v>212</v>
      </c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1:20" ht="15" customHeight="1" x14ac:dyDescent="0.25">
      <c r="A104" s="140"/>
      <c r="B104" s="30" t="s">
        <v>95</v>
      </c>
      <c r="C104" s="42" t="s">
        <v>26</v>
      </c>
      <c r="D104" s="32">
        <v>6.5</v>
      </c>
      <c r="E104" s="58">
        <v>8.5</v>
      </c>
      <c r="F104" s="32">
        <v>10</v>
      </c>
      <c r="G104" s="100">
        <f t="shared" si="6"/>
        <v>8.33</v>
      </c>
      <c r="H104" s="8">
        <f t="shared" si="10"/>
        <v>15</v>
      </c>
      <c r="I104" s="8">
        <f t="shared" si="8"/>
        <v>49</v>
      </c>
      <c r="J104" s="3" t="s">
        <v>213</v>
      </c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1:20" ht="15" customHeight="1" x14ac:dyDescent="0.25">
      <c r="A105" s="140"/>
      <c r="B105" s="30" t="s">
        <v>97</v>
      </c>
      <c r="C105" s="45" t="s">
        <v>145</v>
      </c>
      <c r="D105" s="32">
        <v>10</v>
      </c>
      <c r="E105" s="32">
        <v>8.5</v>
      </c>
      <c r="F105" s="32">
        <v>10</v>
      </c>
      <c r="G105" s="100">
        <f t="shared" si="6"/>
        <v>9.5</v>
      </c>
      <c r="H105" s="8">
        <f t="shared" si="10"/>
        <v>5</v>
      </c>
      <c r="I105" s="8">
        <f t="shared" si="8"/>
        <v>18</v>
      </c>
      <c r="J105" s="3" t="s">
        <v>214</v>
      </c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1:20" ht="15" customHeight="1" x14ac:dyDescent="0.25">
      <c r="A106" s="140"/>
      <c r="B106" s="30" t="s">
        <v>99</v>
      </c>
      <c r="C106" s="42" t="s">
        <v>54</v>
      </c>
      <c r="D106" s="32">
        <v>9</v>
      </c>
      <c r="E106" s="32">
        <v>8.5</v>
      </c>
      <c r="F106" s="32">
        <v>10</v>
      </c>
      <c r="G106" s="100">
        <f t="shared" si="6"/>
        <v>9.17</v>
      </c>
      <c r="H106" s="8">
        <f t="shared" si="10"/>
        <v>11</v>
      </c>
      <c r="I106" s="8">
        <f t="shared" si="8"/>
        <v>31</v>
      </c>
      <c r="J106" s="3" t="s">
        <v>215</v>
      </c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1:20" ht="15" customHeight="1" x14ac:dyDescent="0.25">
      <c r="A107" s="140"/>
      <c r="B107" s="30" t="s">
        <v>100</v>
      </c>
      <c r="C107" s="42" t="s">
        <v>24</v>
      </c>
      <c r="D107" s="32">
        <v>10</v>
      </c>
      <c r="E107" s="32">
        <v>9</v>
      </c>
      <c r="F107" s="59">
        <v>10</v>
      </c>
      <c r="G107" s="100">
        <f t="shared" si="6"/>
        <v>9.67</v>
      </c>
      <c r="H107" s="8">
        <f t="shared" si="10"/>
        <v>3</v>
      </c>
      <c r="I107" s="8">
        <f t="shared" si="8"/>
        <v>11</v>
      </c>
      <c r="J107" s="3" t="s">
        <v>216</v>
      </c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1:20" ht="15" customHeight="1" x14ac:dyDescent="0.25">
      <c r="A108" s="142"/>
      <c r="B108" s="143" t="s">
        <v>101</v>
      </c>
      <c r="C108" s="144" t="s">
        <v>56</v>
      </c>
      <c r="D108" s="145">
        <v>9</v>
      </c>
      <c r="E108" s="145">
        <v>9.5</v>
      </c>
      <c r="F108" s="146">
        <v>10</v>
      </c>
      <c r="G108" s="147">
        <f t="shared" si="6"/>
        <v>9.5</v>
      </c>
      <c r="H108" s="28">
        <f t="shared" si="10"/>
        <v>5</v>
      </c>
      <c r="I108" s="28">
        <f t="shared" si="8"/>
        <v>18</v>
      </c>
      <c r="J108" s="3" t="s">
        <v>217</v>
      </c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1:20" ht="21" customHeight="1" x14ac:dyDescent="0.25">
      <c r="A109" s="1"/>
      <c r="B109" s="3"/>
      <c r="C109" s="67" t="s">
        <v>0</v>
      </c>
      <c r="D109" s="67"/>
      <c r="E109" s="67"/>
      <c r="F109" s="67"/>
      <c r="G109" s="148"/>
      <c r="H109" s="1"/>
      <c r="I109" s="1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1:20" ht="19.5" customHeight="1" x14ac:dyDescent="0.25">
      <c r="A110" s="4"/>
      <c r="B110" s="4"/>
      <c r="C110" s="62" t="s">
        <v>218</v>
      </c>
      <c r="D110" s="62"/>
      <c r="E110" s="62"/>
      <c r="F110" s="62"/>
      <c r="G110" s="149"/>
      <c r="H110" s="4"/>
      <c r="I110" s="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1:20" ht="18" customHeight="1" x14ac:dyDescent="0.25">
      <c r="A111" s="68" t="s">
        <v>2</v>
      </c>
      <c r="B111" s="68" t="s">
        <v>3</v>
      </c>
      <c r="C111" s="68" t="s">
        <v>4</v>
      </c>
      <c r="D111" s="69" t="s">
        <v>5</v>
      </c>
      <c r="E111" s="70"/>
      <c r="F111" s="71"/>
      <c r="G111" s="72" t="s">
        <v>6</v>
      </c>
      <c r="H111" s="73" t="s">
        <v>7</v>
      </c>
      <c r="I111" s="7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1:20" x14ac:dyDescent="0.25">
      <c r="A112" s="150"/>
      <c r="B112" s="150"/>
      <c r="C112" s="150"/>
      <c r="D112" s="111" t="s">
        <v>8</v>
      </c>
      <c r="E112" s="111" t="s">
        <v>9</v>
      </c>
      <c r="F112" s="111" t="s">
        <v>10</v>
      </c>
      <c r="G112" s="151"/>
      <c r="H112" s="113" t="s">
        <v>11</v>
      </c>
      <c r="I112" s="114" t="s">
        <v>12</v>
      </c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1:20" ht="15" customHeight="1" x14ac:dyDescent="0.25">
      <c r="A113" s="98" t="s">
        <v>125</v>
      </c>
      <c r="B113" s="5" t="s">
        <v>13</v>
      </c>
      <c r="C113" s="37" t="s">
        <v>30</v>
      </c>
      <c r="D113" s="6">
        <v>9.5</v>
      </c>
      <c r="E113" s="6">
        <v>10</v>
      </c>
      <c r="F113" s="6">
        <v>10</v>
      </c>
      <c r="G113" s="152">
        <f>ROUND(AVERAGE(D113:F113),2)</f>
        <v>9.83</v>
      </c>
      <c r="H113" s="8">
        <f>RANK(G113,$G$113:$G$127)</f>
        <v>1</v>
      </c>
      <c r="I113" s="153">
        <f>RANK(G113,$G$113:$G$162)</f>
        <v>5</v>
      </c>
      <c r="J113" s="3" t="s">
        <v>61</v>
      </c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1:20" ht="15" customHeight="1" x14ac:dyDescent="0.25">
      <c r="A114" s="98"/>
      <c r="B114" s="9" t="s">
        <v>15</v>
      </c>
      <c r="C114" s="38" t="s">
        <v>126</v>
      </c>
      <c r="D114" s="7">
        <v>9.5</v>
      </c>
      <c r="E114" s="7">
        <v>10</v>
      </c>
      <c r="F114" s="7">
        <v>10</v>
      </c>
      <c r="G114" s="152">
        <f t="shared" ref="G114:G162" si="11">ROUND(AVERAGE(D114:F114),2)</f>
        <v>9.83</v>
      </c>
      <c r="H114" s="16">
        <f t="shared" ref="H114:H127" si="12">RANK(G114,$G$113:$G$127)</f>
        <v>1</v>
      </c>
      <c r="I114" s="63">
        <f>RANK(G114,$G$113:$G$162)</f>
        <v>5</v>
      </c>
      <c r="J114" s="3" t="s">
        <v>61</v>
      </c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1:20" ht="15" customHeight="1" x14ac:dyDescent="0.25">
      <c r="A115" s="98"/>
      <c r="B115" s="9" t="s">
        <v>16</v>
      </c>
      <c r="C115" s="38" t="s">
        <v>17</v>
      </c>
      <c r="D115" s="7">
        <v>10</v>
      </c>
      <c r="E115" s="7">
        <v>9.5</v>
      </c>
      <c r="F115" s="7">
        <v>10</v>
      </c>
      <c r="G115" s="152">
        <f t="shared" si="11"/>
        <v>9.83</v>
      </c>
      <c r="H115" s="16">
        <f t="shared" si="12"/>
        <v>1</v>
      </c>
      <c r="I115" s="63">
        <f t="shared" ref="I115:I162" si="13">RANK(G115,$G$113:$G$162)</f>
        <v>5</v>
      </c>
      <c r="J115" s="3" t="s">
        <v>219</v>
      </c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1:20" ht="15" customHeight="1" x14ac:dyDescent="0.25">
      <c r="A116" s="98"/>
      <c r="B116" s="9" t="s">
        <v>18</v>
      </c>
      <c r="C116" s="38" t="s">
        <v>60</v>
      </c>
      <c r="D116" s="7">
        <v>8</v>
      </c>
      <c r="E116" s="7">
        <v>10</v>
      </c>
      <c r="F116" s="7">
        <v>9</v>
      </c>
      <c r="G116" s="152">
        <f t="shared" si="11"/>
        <v>9</v>
      </c>
      <c r="H116" s="16">
        <f t="shared" si="12"/>
        <v>14</v>
      </c>
      <c r="I116" s="63">
        <f t="shared" si="13"/>
        <v>42</v>
      </c>
      <c r="J116" s="3" t="s">
        <v>220</v>
      </c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1:20" ht="15" customHeight="1" x14ac:dyDescent="0.25">
      <c r="A117" s="98"/>
      <c r="B117" s="9" t="s">
        <v>19</v>
      </c>
      <c r="C117" s="38" t="s">
        <v>51</v>
      </c>
      <c r="D117" s="7">
        <v>8.5</v>
      </c>
      <c r="E117" s="10">
        <v>10</v>
      </c>
      <c r="F117" s="7">
        <v>10</v>
      </c>
      <c r="G117" s="152">
        <f t="shared" si="11"/>
        <v>9.5</v>
      </c>
      <c r="H117" s="16">
        <f t="shared" si="12"/>
        <v>4</v>
      </c>
      <c r="I117" s="63">
        <f t="shared" si="13"/>
        <v>19</v>
      </c>
      <c r="J117" s="3" t="s">
        <v>85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1:20" ht="15" customHeight="1" x14ac:dyDescent="0.25">
      <c r="A118" s="98"/>
      <c r="B118" s="9" t="s">
        <v>20</v>
      </c>
      <c r="C118" s="38" t="s">
        <v>127</v>
      </c>
      <c r="D118" s="7">
        <v>7.5</v>
      </c>
      <c r="E118" s="7">
        <v>10</v>
      </c>
      <c r="F118" s="7">
        <v>10</v>
      </c>
      <c r="G118" s="152">
        <f t="shared" si="11"/>
        <v>9.17</v>
      </c>
      <c r="H118" s="16">
        <f t="shared" si="12"/>
        <v>13</v>
      </c>
      <c r="I118" s="63">
        <f t="shared" si="13"/>
        <v>37</v>
      </c>
      <c r="J118" s="3" t="s">
        <v>109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1:20" ht="15" customHeight="1" x14ac:dyDescent="0.25">
      <c r="A119" s="98"/>
      <c r="B119" s="9" t="s">
        <v>22</v>
      </c>
      <c r="C119" s="38" t="s">
        <v>53</v>
      </c>
      <c r="D119" s="7">
        <v>8</v>
      </c>
      <c r="E119" s="7">
        <v>10</v>
      </c>
      <c r="F119" s="7">
        <v>10</v>
      </c>
      <c r="G119" s="152">
        <f t="shared" si="11"/>
        <v>9.33</v>
      </c>
      <c r="H119" s="16">
        <f t="shared" si="12"/>
        <v>9</v>
      </c>
      <c r="I119" s="63">
        <f t="shared" si="13"/>
        <v>26</v>
      </c>
      <c r="J119" s="3" t="s">
        <v>116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1:20" ht="15" customHeight="1" x14ac:dyDescent="0.25">
      <c r="A120" s="98"/>
      <c r="B120" s="9" t="s">
        <v>23</v>
      </c>
      <c r="C120" s="38" t="s">
        <v>33</v>
      </c>
      <c r="D120" s="7">
        <v>8.5</v>
      </c>
      <c r="E120" s="7">
        <v>10</v>
      </c>
      <c r="F120" s="7">
        <v>10</v>
      </c>
      <c r="G120" s="152">
        <f t="shared" si="11"/>
        <v>9.5</v>
      </c>
      <c r="H120" s="16">
        <f t="shared" si="12"/>
        <v>4</v>
      </c>
      <c r="I120" s="63">
        <f t="shared" si="13"/>
        <v>19</v>
      </c>
      <c r="J120" s="3" t="s">
        <v>110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1:20" ht="15" customHeight="1" x14ac:dyDescent="0.25">
      <c r="A121" s="98"/>
      <c r="B121" s="9" t="s">
        <v>25</v>
      </c>
      <c r="C121" s="38" t="s">
        <v>49</v>
      </c>
      <c r="D121" s="7">
        <v>8.5</v>
      </c>
      <c r="E121" s="7">
        <v>10</v>
      </c>
      <c r="F121" s="7">
        <v>10</v>
      </c>
      <c r="G121" s="152">
        <f t="shared" si="11"/>
        <v>9.5</v>
      </c>
      <c r="H121" s="16">
        <f t="shared" si="12"/>
        <v>4</v>
      </c>
      <c r="I121" s="63">
        <f t="shared" si="13"/>
        <v>19</v>
      </c>
      <c r="J121" s="3" t="s">
        <v>85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1:20" ht="15" customHeight="1" x14ac:dyDescent="0.25">
      <c r="A122" s="98"/>
      <c r="B122" s="9" t="s">
        <v>27</v>
      </c>
      <c r="C122" s="38" t="s">
        <v>47</v>
      </c>
      <c r="D122" s="51">
        <v>9</v>
      </c>
      <c r="E122" s="7">
        <v>9.5</v>
      </c>
      <c r="F122" s="7">
        <v>10</v>
      </c>
      <c r="G122" s="152">
        <f t="shared" si="11"/>
        <v>9.5</v>
      </c>
      <c r="H122" s="16">
        <f t="shared" si="12"/>
        <v>4</v>
      </c>
      <c r="I122" s="63">
        <f t="shared" si="13"/>
        <v>19</v>
      </c>
      <c r="J122" s="3" t="s">
        <v>191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1:20" ht="15" customHeight="1" x14ac:dyDescent="0.25">
      <c r="A123" s="98"/>
      <c r="B123" s="9" t="s">
        <v>29</v>
      </c>
      <c r="C123" s="38" t="s">
        <v>58</v>
      </c>
      <c r="D123" s="52">
        <v>8.5</v>
      </c>
      <c r="E123" s="7">
        <v>9.5</v>
      </c>
      <c r="F123" s="7">
        <v>10</v>
      </c>
      <c r="G123" s="152">
        <f t="shared" si="11"/>
        <v>9.33</v>
      </c>
      <c r="H123" s="16">
        <f t="shared" si="12"/>
        <v>9</v>
      </c>
      <c r="I123" s="63">
        <f t="shared" si="13"/>
        <v>26</v>
      </c>
      <c r="J123" s="3" t="s">
        <v>221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1:20" ht="15" customHeight="1" x14ac:dyDescent="0.25">
      <c r="A124" s="98"/>
      <c r="B124" s="9" t="s">
        <v>31</v>
      </c>
      <c r="C124" s="38" t="s">
        <v>35</v>
      </c>
      <c r="D124" s="7">
        <v>6.5</v>
      </c>
      <c r="E124" s="7">
        <v>9.5</v>
      </c>
      <c r="F124" s="7">
        <v>10</v>
      </c>
      <c r="G124" s="152">
        <f t="shared" si="11"/>
        <v>8.67</v>
      </c>
      <c r="H124" s="16">
        <f t="shared" si="12"/>
        <v>15</v>
      </c>
      <c r="I124" s="63">
        <f t="shared" si="13"/>
        <v>47</v>
      </c>
      <c r="J124" s="3" t="s">
        <v>147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1:20" ht="15" customHeight="1" x14ac:dyDescent="0.25">
      <c r="A125" s="98"/>
      <c r="B125" s="9" t="s">
        <v>32</v>
      </c>
      <c r="C125" s="38" t="s">
        <v>65</v>
      </c>
      <c r="D125" s="7">
        <v>8</v>
      </c>
      <c r="E125" s="7">
        <v>10</v>
      </c>
      <c r="F125" s="7">
        <v>10</v>
      </c>
      <c r="G125" s="152">
        <f t="shared" si="11"/>
        <v>9.33</v>
      </c>
      <c r="H125" s="16">
        <f t="shared" si="12"/>
        <v>9</v>
      </c>
      <c r="I125" s="63">
        <f t="shared" si="13"/>
        <v>26</v>
      </c>
      <c r="J125" s="3" t="s">
        <v>62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1:20" ht="15" customHeight="1" x14ac:dyDescent="0.25">
      <c r="A126" s="98"/>
      <c r="B126" s="9" t="s">
        <v>34</v>
      </c>
      <c r="C126" s="38" t="s">
        <v>128</v>
      </c>
      <c r="D126" s="7">
        <v>8</v>
      </c>
      <c r="E126" s="7">
        <v>10</v>
      </c>
      <c r="F126" s="34">
        <v>10</v>
      </c>
      <c r="G126" s="152">
        <f t="shared" si="11"/>
        <v>9.33</v>
      </c>
      <c r="H126" s="16">
        <f t="shared" si="12"/>
        <v>9</v>
      </c>
      <c r="I126" s="63">
        <f t="shared" si="13"/>
        <v>26</v>
      </c>
      <c r="J126" s="3" t="s">
        <v>62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1:20" ht="15" customHeight="1" thickBot="1" x14ac:dyDescent="0.3">
      <c r="A127" s="98"/>
      <c r="B127" s="11" t="s">
        <v>36</v>
      </c>
      <c r="C127" s="39" t="s">
        <v>37</v>
      </c>
      <c r="D127" s="12">
        <v>9</v>
      </c>
      <c r="E127" s="12">
        <v>10</v>
      </c>
      <c r="F127" s="12">
        <v>9.5</v>
      </c>
      <c r="G127" s="154">
        <f t="shared" si="11"/>
        <v>9.5</v>
      </c>
      <c r="H127" s="13">
        <f t="shared" si="12"/>
        <v>4</v>
      </c>
      <c r="I127" s="65">
        <f t="shared" si="13"/>
        <v>19</v>
      </c>
      <c r="J127" s="3" t="s">
        <v>108</v>
      </c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1:20" ht="15" customHeight="1" x14ac:dyDescent="0.25">
      <c r="A128" s="98"/>
      <c r="B128" s="17" t="s">
        <v>66</v>
      </c>
      <c r="C128" s="103" t="s">
        <v>50</v>
      </c>
      <c r="D128" s="6">
        <v>7.5</v>
      </c>
      <c r="E128" s="6">
        <v>5</v>
      </c>
      <c r="F128" s="6">
        <v>10</v>
      </c>
      <c r="G128" s="152">
        <f t="shared" si="11"/>
        <v>7.5</v>
      </c>
      <c r="H128" s="8">
        <f>RANK(G128,$G$128:$G$147)</f>
        <v>20</v>
      </c>
      <c r="I128" s="64">
        <f t="shared" si="13"/>
        <v>50</v>
      </c>
      <c r="J128" s="3" t="s">
        <v>222</v>
      </c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1:20" ht="15" customHeight="1" x14ac:dyDescent="0.25">
      <c r="A129" s="98"/>
      <c r="B129" s="19" t="s">
        <v>69</v>
      </c>
      <c r="C129" s="21" t="s">
        <v>129</v>
      </c>
      <c r="D129" s="6">
        <v>8.5</v>
      </c>
      <c r="E129" s="6">
        <v>9</v>
      </c>
      <c r="F129" s="6">
        <v>10</v>
      </c>
      <c r="G129" s="152">
        <f t="shared" si="11"/>
        <v>9.17</v>
      </c>
      <c r="H129" s="8">
        <f t="shared" ref="H129:H147" si="14">RANK(G129,$G$128:$G$147)</f>
        <v>14</v>
      </c>
      <c r="I129" s="63">
        <f t="shared" si="13"/>
        <v>37</v>
      </c>
      <c r="J129" s="3" t="s">
        <v>223</v>
      </c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1:20" ht="15" customHeight="1" x14ac:dyDescent="0.25">
      <c r="A130" s="98"/>
      <c r="B130" s="19" t="s">
        <v>70</v>
      </c>
      <c r="C130" s="21" t="s">
        <v>38</v>
      </c>
      <c r="D130" s="7">
        <v>7.5</v>
      </c>
      <c r="E130" s="7">
        <v>7.5</v>
      </c>
      <c r="F130" s="7">
        <v>10</v>
      </c>
      <c r="G130" s="152">
        <f t="shared" si="11"/>
        <v>8.33</v>
      </c>
      <c r="H130" s="8">
        <f t="shared" si="14"/>
        <v>19</v>
      </c>
      <c r="I130" s="63">
        <f t="shared" si="13"/>
        <v>49</v>
      </c>
      <c r="J130" s="3" t="s">
        <v>224</v>
      </c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1:20" ht="15" customHeight="1" x14ac:dyDescent="0.25">
      <c r="A131" s="98"/>
      <c r="B131" s="19" t="s">
        <v>71</v>
      </c>
      <c r="C131" s="21" t="s">
        <v>130</v>
      </c>
      <c r="D131" s="7">
        <v>8</v>
      </c>
      <c r="E131" s="7">
        <v>9</v>
      </c>
      <c r="F131" s="7">
        <v>10</v>
      </c>
      <c r="G131" s="152">
        <f t="shared" si="11"/>
        <v>9</v>
      </c>
      <c r="H131" s="8">
        <f t="shared" si="14"/>
        <v>17</v>
      </c>
      <c r="I131" s="63">
        <f t="shared" si="13"/>
        <v>42</v>
      </c>
      <c r="J131" s="3" t="s">
        <v>225</v>
      </c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1:20" ht="15" customHeight="1" x14ac:dyDescent="0.25">
      <c r="A132" s="98"/>
      <c r="B132" s="19" t="s">
        <v>72</v>
      </c>
      <c r="C132" s="21" t="s">
        <v>131</v>
      </c>
      <c r="D132" s="7">
        <v>8.5</v>
      </c>
      <c r="E132" s="7">
        <v>9.5</v>
      </c>
      <c r="F132" s="7">
        <v>10</v>
      </c>
      <c r="G132" s="152">
        <f t="shared" si="11"/>
        <v>9.33</v>
      </c>
      <c r="H132" s="16">
        <f t="shared" si="14"/>
        <v>8</v>
      </c>
      <c r="I132" s="63">
        <f t="shared" si="13"/>
        <v>26</v>
      </c>
      <c r="J132" s="3" t="s">
        <v>115</v>
      </c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1:20" ht="15" customHeight="1" x14ac:dyDescent="0.25">
      <c r="A133" s="98"/>
      <c r="B133" s="17" t="s">
        <v>42</v>
      </c>
      <c r="C133" s="18" t="s">
        <v>78</v>
      </c>
      <c r="D133" s="6">
        <v>9</v>
      </c>
      <c r="E133" s="6">
        <v>10</v>
      </c>
      <c r="F133" s="6">
        <v>10</v>
      </c>
      <c r="G133" s="152">
        <f t="shared" si="11"/>
        <v>9.67</v>
      </c>
      <c r="H133" s="8">
        <f t="shared" si="14"/>
        <v>4</v>
      </c>
      <c r="I133" s="64">
        <f t="shared" si="13"/>
        <v>11</v>
      </c>
      <c r="J133" s="3" t="s">
        <v>105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1:20" ht="15" customHeight="1" x14ac:dyDescent="0.25">
      <c r="A134" s="98"/>
      <c r="B134" s="19" t="s">
        <v>43</v>
      </c>
      <c r="C134" s="20" t="s">
        <v>132</v>
      </c>
      <c r="D134" s="7">
        <v>8.5</v>
      </c>
      <c r="E134" s="7">
        <v>9</v>
      </c>
      <c r="F134" s="7">
        <v>10</v>
      </c>
      <c r="G134" s="152">
        <f t="shared" si="11"/>
        <v>9.17</v>
      </c>
      <c r="H134" s="8">
        <f t="shared" si="14"/>
        <v>14</v>
      </c>
      <c r="I134" s="63">
        <f t="shared" si="13"/>
        <v>37</v>
      </c>
      <c r="J134" s="3" t="s">
        <v>226</v>
      </c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1:20" ht="15" customHeight="1" x14ac:dyDescent="0.25">
      <c r="A135" s="98"/>
      <c r="B135" s="19" t="s">
        <v>44</v>
      </c>
      <c r="C135" s="21" t="s">
        <v>91</v>
      </c>
      <c r="D135" s="53">
        <v>9</v>
      </c>
      <c r="E135" s="53">
        <v>10</v>
      </c>
      <c r="F135" s="7">
        <v>10</v>
      </c>
      <c r="G135" s="152">
        <f t="shared" si="11"/>
        <v>9.67</v>
      </c>
      <c r="H135" s="8">
        <f t="shared" si="14"/>
        <v>4</v>
      </c>
      <c r="I135" s="63">
        <f t="shared" si="13"/>
        <v>11</v>
      </c>
      <c r="J135" s="3" t="s">
        <v>105</v>
      </c>
      <c r="K135" s="115" t="s">
        <v>227</v>
      </c>
      <c r="L135" s="115"/>
      <c r="M135" s="115"/>
      <c r="N135" s="115"/>
      <c r="O135" s="115"/>
      <c r="P135" s="115"/>
      <c r="Q135" s="115"/>
      <c r="R135" s="115"/>
      <c r="S135" s="115"/>
      <c r="T135" s="115"/>
    </row>
    <row r="136" spans="1:20" ht="15" customHeight="1" x14ac:dyDescent="0.25">
      <c r="A136" s="98"/>
      <c r="B136" s="19" t="s">
        <v>75</v>
      </c>
      <c r="C136" s="21" t="s">
        <v>96</v>
      </c>
      <c r="D136" s="53">
        <v>8</v>
      </c>
      <c r="E136" s="53">
        <v>10</v>
      </c>
      <c r="F136" s="34">
        <v>10</v>
      </c>
      <c r="G136" s="152">
        <f t="shared" si="11"/>
        <v>9.33</v>
      </c>
      <c r="H136" s="8">
        <f t="shared" si="14"/>
        <v>8</v>
      </c>
      <c r="I136" s="63">
        <f t="shared" si="13"/>
        <v>26</v>
      </c>
      <c r="J136" s="3" t="s">
        <v>62</v>
      </c>
      <c r="K136" s="116" t="s">
        <v>160</v>
      </c>
      <c r="L136" s="117" t="s">
        <v>161</v>
      </c>
      <c r="M136" s="68" t="s">
        <v>162</v>
      </c>
      <c r="N136" s="68"/>
      <c r="O136" s="77" t="s">
        <v>163</v>
      </c>
      <c r="P136" s="118"/>
      <c r="Q136" s="77" t="s">
        <v>164</v>
      </c>
      <c r="R136" s="119"/>
      <c r="S136" s="68" t="s">
        <v>165</v>
      </c>
      <c r="T136" s="68"/>
    </row>
    <row r="137" spans="1:20" ht="15" customHeight="1" thickBot="1" x14ac:dyDescent="0.3">
      <c r="A137" s="104"/>
      <c r="B137" s="22" t="s">
        <v>76</v>
      </c>
      <c r="C137" s="23" t="s">
        <v>28</v>
      </c>
      <c r="D137" s="54">
        <v>9</v>
      </c>
      <c r="E137" s="54">
        <v>10</v>
      </c>
      <c r="F137" s="12">
        <v>10</v>
      </c>
      <c r="G137" s="154">
        <f t="shared" si="11"/>
        <v>9.67</v>
      </c>
      <c r="H137" s="13">
        <f t="shared" si="14"/>
        <v>4</v>
      </c>
      <c r="I137" s="65">
        <f t="shared" si="13"/>
        <v>11</v>
      </c>
      <c r="J137" s="3" t="s">
        <v>105</v>
      </c>
      <c r="K137" s="120"/>
      <c r="L137" s="121"/>
      <c r="M137" s="122" t="s">
        <v>166</v>
      </c>
      <c r="N137" s="123" t="s">
        <v>167</v>
      </c>
      <c r="O137" s="122" t="s">
        <v>166</v>
      </c>
      <c r="P137" s="123" t="s">
        <v>167</v>
      </c>
      <c r="Q137" s="124" t="s">
        <v>168</v>
      </c>
      <c r="R137" s="123" t="s">
        <v>167</v>
      </c>
      <c r="S137" s="124" t="s">
        <v>168</v>
      </c>
      <c r="T137" s="123" t="s">
        <v>167</v>
      </c>
    </row>
    <row r="138" spans="1:20" ht="15" customHeight="1" x14ac:dyDescent="0.25">
      <c r="A138" s="105" t="s">
        <v>45</v>
      </c>
      <c r="B138" s="24" t="s">
        <v>77</v>
      </c>
      <c r="C138" s="25" t="s">
        <v>133</v>
      </c>
      <c r="D138" s="55">
        <v>8.5</v>
      </c>
      <c r="E138" s="55">
        <v>9.5</v>
      </c>
      <c r="F138" s="26">
        <v>10</v>
      </c>
      <c r="G138" s="152">
        <f t="shared" si="11"/>
        <v>9.33</v>
      </c>
      <c r="H138" s="8">
        <f t="shared" si="14"/>
        <v>8</v>
      </c>
      <c r="I138" s="64">
        <f t="shared" si="13"/>
        <v>26</v>
      </c>
      <c r="J138" s="3" t="s">
        <v>228</v>
      </c>
      <c r="K138" s="125">
        <v>12</v>
      </c>
      <c r="L138" s="126">
        <f>SUM(M138+O138+Q138+S138)</f>
        <v>15</v>
      </c>
      <c r="M138" s="127">
        <f>COUNTIF($G$113:$G127,"&gt;=9.4")</f>
        <v>8</v>
      </c>
      <c r="N138" s="128">
        <f>M138/20</f>
        <v>0.4</v>
      </c>
      <c r="O138" s="127">
        <f>COUNTIF($G$113:$G127,"&gt;=9")-M138</f>
        <v>6</v>
      </c>
      <c r="P138" s="128">
        <f xml:space="preserve"> O138/16</f>
        <v>0.375</v>
      </c>
      <c r="Q138" s="127">
        <f>COUNTIF($G$113:$G127,"&gt;=8.5")-M138- O138</f>
        <v>1</v>
      </c>
      <c r="R138" s="129">
        <f>Q138/16</f>
        <v>6.25E-2</v>
      </c>
      <c r="S138" s="127">
        <f>COUNTIF($G$113:$G127,"&lt;8.5")</f>
        <v>0</v>
      </c>
      <c r="T138" s="128">
        <f>S138/16</f>
        <v>0</v>
      </c>
    </row>
    <row r="139" spans="1:20" ht="15" customHeight="1" x14ac:dyDescent="0.25">
      <c r="A139" s="106"/>
      <c r="B139" s="19" t="s">
        <v>79</v>
      </c>
      <c r="C139" s="20" t="s">
        <v>21</v>
      </c>
      <c r="D139" s="56">
        <v>9.5</v>
      </c>
      <c r="E139" s="56">
        <v>10</v>
      </c>
      <c r="F139" s="6">
        <v>10</v>
      </c>
      <c r="G139" s="152">
        <f t="shared" si="11"/>
        <v>9.83</v>
      </c>
      <c r="H139" s="8">
        <f t="shared" si="14"/>
        <v>2</v>
      </c>
      <c r="I139" s="63">
        <f t="shared" si="13"/>
        <v>5</v>
      </c>
      <c r="J139" s="3" t="s">
        <v>61</v>
      </c>
      <c r="K139" s="125">
        <v>11</v>
      </c>
      <c r="L139" s="126">
        <f>SUM(M139+O139+Q139+S139)</f>
        <v>15</v>
      </c>
      <c r="M139" s="127">
        <f>COUNTIF($G$148:$G$162,"&gt;=9.4")</f>
        <v>10</v>
      </c>
      <c r="N139" s="128">
        <f>M139/15</f>
        <v>0.66666666666666663</v>
      </c>
      <c r="O139" s="127">
        <f>COUNTIF($G$148:$G$162,"&gt;9")-M139</f>
        <v>2</v>
      </c>
      <c r="P139" s="130">
        <f>O139/20</f>
        <v>0.1</v>
      </c>
      <c r="Q139" s="127">
        <f>COUNTIF($G$148:$G$162,"&gt;=8.5")-M139-O139</f>
        <v>3</v>
      </c>
      <c r="R139" s="129">
        <f>Q139/20</f>
        <v>0.15</v>
      </c>
      <c r="S139" s="127">
        <f>COUNTIF($G$148:$G$162,"&lt;8.5")</f>
        <v>0</v>
      </c>
      <c r="T139" s="128">
        <f>S139/20</f>
        <v>0</v>
      </c>
    </row>
    <row r="140" spans="1:20" ht="15" customHeight="1" x14ac:dyDescent="0.25">
      <c r="A140" s="106"/>
      <c r="B140" s="19" t="s">
        <v>80</v>
      </c>
      <c r="C140" s="21" t="s">
        <v>41</v>
      </c>
      <c r="D140" s="53">
        <v>7.5</v>
      </c>
      <c r="E140" s="53">
        <v>10</v>
      </c>
      <c r="F140" s="7">
        <v>10</v>
      </c>
      <c r="G140" s="152">
        <f t="shared" si="11"/>
        <v>9.17</v>
      </c>
      <c r="H140" s="8">
        <f t="shared" si="14"/>
        <v>14</v>
      </c>
      <c r="I140" s="63">
        <f t="shared" si="13"/>
        <v>37</v>
      </c>
      <c r="J140" s="3" t="s">
        <v>109</v>
      </c>
      <c r="K140" s="125">
        <v>10</v>
      </c>
      <c r="L140" s="126">
        <f>SUM(M140+O140+Q140+S140)</f>
        <v>20</v>
      </c>
      <c r="M140" s="131">
        <f>COUNTIF($G$128:$G$147,"&gt;=9.4")</f>
        <v>7</v>
      </c>
      <c r="N140" s="128">
        <f>M140/15</f>
        <v>0.46666666666666667</v>
      </c>
      <c r="O140" s="127">
        <f>COUNTIF($G$128:$G$147,"&gt;=9") -M140</f>
        <v>11</v>
      </c>
      <c r="P140" s="130">
        <f>O140/15</f>
        <v>0.73333333333333328</v>
      </c>
      <c r="Q140" s="127">
        <f>COUNTIF($G$128:$G$147,"&gt;=8.5")-M140-O140</f>
        <v>0</v>
      </c>
      <c r="R140" s="129">
        <f>Q140/15</f>
        <v>0</v>
      </c>
      <c r="S140" s="131">
        <f>COUNTIF($G$128:$G$147,"&lt;8.5")</f>
        <v>2</v>
      </c>
      <c r="T140" s="128">
        <f>100%-N140-P140-R140</f>
        <v>-0.19999999999999996</v>
      </c>
    </row>
    <row r="141" spans="1:20" ht="15" customHeight="1" x14ac:dyDescent="0.25">
      <c r="A141" s="106"/>
      <c r="B141" s="19" t="s">
        <v>81</v>
      </c>
      <c r="C141" s="21" t="s">
        <v>134</v>
      </c>
      <c r="D141" s="53">
        <v>9.5</v>
      </c>
      <c r="E141" s="53">
        <v>9.5</v>
      </c>
      <c r="F141" s="7">
        <v>9</v>
      </c>
      <c r="G141" s="152">
        <f t="shared" si="11"/>
        <v>9.33</v>
      </c>
      <c r="H141" s="8">
        <f t="shared" si="14"/>
        <v>8</v>
      </c>
      <c r="I141" s="63">
        <f t="shared" si="13"/>
        <v>26</v>
      </c>
      <c r="J141" s="3" t="s">
        <v>229</v>
      </c>
      <c r="K141" s="132" t="s">
        <v>174</v>
      </c>
      <c r="L141" s="133">
        <f>SUM(L138:L140)</f>
        <v>50</v>
      </c>
      <c r="M141" s="131">
        <f>SUM(M138:M140)</f>
        <v>25</v>
      </c>
      <c r="N141" s="134">
        <f>M141/51</f>
        <v>0.49019607843137253</v>
      </c>
      <c r="O141" s="131">
        <f>SUM(O138:O140)</f>
        <v>19</v>
      </c>
      <c r="P141" s="135">
        <f>O141/51</f>
        <v>0.37254901960784315</v>
      </c>
      <c r="Q141" s="131">
        <f>SUM(Q138:Q140)</f>
        <v>4</v>
      </c>
      <c r="R141" s="136">
        <f>Q141/51</f>
        <v>7.8431372549019607E-2</v>
      </c>
      <c r="S141" s="131">
        <f>SUM(S138:S140)</f>
        <v>2</v>
      </c>
      <c r="T141" s="137">
        <f>S141/51</f>
        <v>3.9215686274509803E-2</v>
      </c>
    </row>
    <row r="142" spans="1:20" ht="15" customHeight="1" x14ac:dyDescent="0.25">
      <c r="A142" s="106"/>
      <c r="B142" s="107" t="s">
        <v>82</v>
      </c>
      <c r="C142" s="21" t="s">
        <v>135</v>
      </c>
      <c r="D142" s="53">
        <v>8</v>
      </c>
      <c r="E142" s="53">
        <v>10</v>
      </c>
      <c r="F142" s="7">
        <v>10</v>
      </c>
      <c r="G142" s="152">
        <f t="shared" si="11"/>
        <v>9.33</v>
      </c>
      <c r="H142" s="8">
        <f t="shared" si="14"/>
        <v>8</v>
      </c>
      <c r="I142" s="63">
        <f t="shared" si="13"/>
        <v>26</v>
      </c>
      <c r="J142" s="3" t="s">
        <v>116</v>
      </c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1:20" ht="15" customHeight="1" x14ac:dyDescent="0.25">
      <c r="A143" s="106"/>
      <c r="B143" s="17" t="s">
        <v>136</v>
      </c>
      <c r="C143" s="20" t="s">
        <v>14</v>
      </c>
      <c r="D143" s="56">
        <v>10</v>
      </c>
      <c r="E143" s="56">
        <v>10</v>
      </c>
      <c r="F143" s="6">
        <v>10</v>
      </c>
      <c r="G143" s="152">
        <f t="shared" si="11"/>
        <v>10</v>
      </c>
      <c r="H143" s="8">
        <f t="shared" si="14"/>
        <v>1</v>
      </c>
      <c r="I143" s="64">
        <f t="shared" si="13"/>
        <v>1</v>
      </c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1:20" ht="15" customHeight="1" x14ac:dyDescent="0.25">
      <c r="A144" s="106"/>
      <c r="B144" s="19" t="s">
        <v>137</v>
      </c>
      <c r="C144" s="20" t="s">
        <v>138</v>
      </c>
      <c r="D144" s="7">
        <v>9</v>
      </c>
      <c r="E144" s="7">
        <v>10</v>
      </c>
      <c r="F144" s="7">
        <v>10</v>
      </c>
      <c r="G144" s="152">
        <f t="shared" si="11"/>
        <v>9.67</v>
      </c>
      <c r="H144" s="8">
        <f t="shared" si="14"/>
        <v>4</v>
      </c>
      <c r="I144" s="63">
        <f t="shared" si="13"/>
        <v>11</v>
      </c>
      <c r="J144" s="3" t="s">
        <v>171</v>
      </c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1:20" ht="15" customHeight="1" x14ac:dyDescent="0.25">
      <c r="A145" s="106"/>
      <c r="B145" s="19" t="s">
        <v>139</v>
      </c>
      <c r="C145" s="21" t="s">
        <v>67</v>
      </c>
      <c r="D145" s="7">
        <v>7.5</v>
      </c>
      <c r="E145" s="7">
        <v>10</v>
      </c>
      <c r="F145" s="7">
        <v>9.5</v>
      </c>
      <c r="G145" s="152">
        <f t="shared" si="11"/>
        <v>9</v>
      </c>
      <c r="H145" s="8">
        <f t="shared" si="14"/>
        <v>17</v>
      </c>
      <c r="I145" s="63">
        <f t="shared" si="13"/>
        <v>42</v>
      </c>
      <c r="J145" s="3" t="s">
        <v>230</v>
      </c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1:20" ht="15" customHeight="1" x14ac:dyDescent="0.25">
      <c r="A146" s="106"/>
      <c r="B146" s="19" t="s">
        <v>140</v>
      </c>
      <c r="C146" s="21" t="s">
        <v>55</v>
      </c>
      <c r="D146" s="7">
        <v>9.5</v>
      </c>
      <c r="E146" s="7">
        <v>9.5</v>
      </c>
      <c r="F146" s="34">
        <v>9</v>
      </c>
      <c r="G146" s="152">
        <f t="shared" si="11"/>
        <v>9.33</v>
      </c>
      <c r="H146" s="8">
        <f t="shared" si="14"/>
        <v>8</v>
      </c>
      <c r="I146" s="63">
        <f t="shared" si="13"/>
        <v>26</v>
      </c>
      <c r="J146" s="3" t="s">
        <v>231</v>
      </c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1:20" ht="15" customHeight="1" thickBot="1" x14ac:dyDescent="0.3">
      <c r="A147" s="106"/>
      <c r="B147" s="22" t="s">
        <v>141</v>
      </c>
      <c r="C147" s="23" t="s">
        <v>98</v>
      </c>
      <c r="D147" s="12">
        <v>10</v>
      </c>
      <c r="E147" s="12">
        <v>10</v>
      </c>
      <c r="F147" s="12">
        <v>9.5</v>
      </c>
      <c r="G147" s="154">
        <f t="shared" si="11"/>
        <v>9.83</v>
      </c>
      <c r="H147" s="13">
        <f t="shared" si="14"/>
        <v>2</v>
      </c>
      <c r="I147" s="65">
        <f t="shared" si="13"/>
        <v>5</v>
      </c>
      <c r="J147" s="3" t="s">
        <v>232</v>
      </c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1:20" ht="15" customHeight="1" x14ac:dyDescent="0.25">
      <c r="A148" s="106"/>
      <c r="B148" s="29" t="s">
        <v>46</v>
      </c>
      <c r="C148" s="41" t="s">
        <v>73</v>
      </c>
      <c r="D148" s="6">
        <v>6.5</v>
      </c>
      <c r="E148" s="6">
        <v>10</v>
      </c>
      <c r="F148" s="6">
        <v>10</v>
      </c>
      <c r="G148" s="152">
        <f t="shared" si="11"/>
        <v>8.83</v>
      </c>
      <c r="H148" s="8">
        <f>RANK(G148,$G$148:$G$162)</f>
        <v>13</v>
      </c>
      <c r="I148" s="64">
        <f t="shared" si="13"/>
        <v>45</v>
      </c>
      <c r="J148" s="3" t="s">
        <v>233</v>
      </c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1:20" ht="15" customHeight="1" x14ac:dyDescent="0.25">
      <c r="A149" s="106"/>
      <c r="B149" s="30" t="s">
        <v>83</v>
      </c>
      <c r="C149" s="42" t="s">
        <v>40</v>
      </c>
      <c r="D149" s="6">
        <v>10</v>
      </c>
      <c r="E149" s="57">
        <v>10</v>
      </c>
      <c r="F149" s="6">
        <v>10</v>
      </c>
      <c r="G149" s="152">
        <f t="shared" si="11"/>
        <v>10</v>
      </c>
      <c r="H149" s="8">
        <f t="shared" ref="H149:H162" si="15">RANK(G149,$G$148:$G$162)</f>
        <v>1</v>
      </c>
      <c r="I149" s="63">
        <f t="shared" si="13"/>
        <v>1</v>
      </c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1:20" ht="15" customHeight="1" x14ac:dyDescent="0.25">
      <c r="A150" s="106"/>
      <c r="B150" s="30" t="s">
        <v>84</v>
      </c>
      <c r="C150" s="42" t="s">
        <v>142</v>
      </c>
      <c r="D150" s="7">
        <v>10</v>
      </c>
      <c r="E150" s="31">
        <v>10</v>
      </c>
      <c r="F150" s="7">
        <v>10</v>
      </c>
      <c r="G150" s="152">
        <f t="shared" si="11"/>
        <v>10</v>
      </c>
      <c r="H150" s="8">
        <f t="shared" si="15"/>
        <v>1</v>
      </c>
      <c r="I150" s="63">
        <f t="shared" si="13"/>
        <v>1</v>
      </c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1:20" ht="15" customHeight="1" x14ac:dyDescent="0.25">
      <c r="A151" s="106"/>
      <c r="B151" s="30" t="s">
        <v>86</v>
      </c>
      <c r="C151" s="43" t="s">
        <v>39</v>
      </c>
      <c r="D151" s="7">
        <v>8.5</v>
      </c>
      <c r="E151" s="7">
        <v>10</v>
      </c>
      <c r="F151" s="7">
        <v>10</v>
      </c>
      <c r="G151" s="152">
        <f t="shared" si="11"/>
        <v>9.5</v>
      </c>
      <c r="H151" s="8">
        <f t="shared" si="15"/>
        <v>9</v>
      </c>
      <c r="I151" s="63">
        <f t="shared" si="13"/>
        <v>19</v>
      </c>
      <c r="J151" s="3" t="s">
        <v>113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1:20" ht="15" customHeight="1" x14ac:dyDescent="0.25">
      <c r="A152" s="106"/>
      <c r="B152" s="30" t="s">
        <v>87</v>
      </c>
      <c r="C152" s="42" t="s">
        <v>143</v>
      </c>
      <c r="D152" s="7">
        <v>8.5</v>
      </c>
      <c r="E152" s="7">
        <v>10</v>
      </c>
      <c r="F152" s="32">
        <v>10</v>
      </c>
      <c r="G152" s="152">
        <f t="shared" si="11"/>
        <v>9.5</v>
      </c>
      <c r="H152" s="8">
        <f t="shared" si="15"/>
        <v>9</v>
      </c>
      <c r="I152" s="63">
        <f t="shared" si="13"/>
        <v>19</v>
      </c>
      <c r="J152" s="3" t="s">
        <v>113</v>
      </c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1:20" ht="15" customHeight="1" x14ac:dyDescent="0.25">
      <c r="A153" s="106"/>
      <c r="B153" s="30" t="s">
        <v>88</v>
      </c>
      <c r="C153" s="42" t="s">
        <v>48</v>
      </c>
      <c r="D153" s="32">
        <v>8</v>
      </c>
      <c r="E153" s="58">
        <v>8.5</v>
      </c>
      <c r="F153" s="32">
        <v>10</v>
      </c>
      <c r="G153" s="152">
        <f t="shared" si="11"/>
        <v>8.83</v>
      </c>
      <c r="H153" s="8">
        <f t="shared" si="15"/>
        <v>13</v>
      </c>
      <c r="I153" s="63">
        <f t="shared" si="13"/>
        <v>45</v>
      </c>
      <c r="J153" s="3" t="s">
        <v>234</v>
      </c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1:20" ht="15" customHeight="1" x14ac:dyDescent="0.25">
      <c r="A154" s="106"/>
      <c r="B154" s="30" t="s">
        <v>89</v>
      </c>
      <c r="C154" s="42" t="s">
        <v>57</v>
      </c>
      <c r="D154" s="32">
        <v>8</v>
      </c>
      <c r="E154" s="58">
        <v>9.5</v>
      </c>
      <c r="F154" s="32">
        <v>10</v>
      </c>
      <c r="G154" s="152">
        <f t="shared" si="11"/>
        <v>9.17</v>
      </c>
      <c r="H154" s="8">
        <f t="shared" si="15"/>
        <v>12</v>
      </c>
      <c r="I154" s="63">
        <f t="shared" si="13"/>
        <v>37</v>
      </c>
      <c r="J154" s="3" t="s">
        <v>235</v>
      </c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1:20" ht="15" customHeight="1" x14ac:dyDescent="0.25">
      <c r="A155" s="106"/>
      <c r="B155" s="30" t="s">
        <v>90</v>
      </c>
      <c r="C155" s="42" t="s">
        <v>144</v>
      </c>
      <c r="D155" s="32">
        <v>8.5</v>
      </c>
      <c r="E155" s="58">
        <v>9.5</v>
      </c>
      <c r="F155" s="32">
        <v>10</v>
      </c>
      <c r="G155" s="152">
        <f t="shared" si="11"/>
        <v>9.33</v>
      </c>
      <c r="H155" s="8">
        <f t="shared" si="15"/>
        <v>11</v>
      </c>
      <c r="I155" s="63">
        <f t="shared" si="13"/>
        <v>26</v>
      </c>
      <c r="J155" s="3" t="s">
        <v>236</v>
      </c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1:20" ht="15" customHeight="1" x14ac:dyDescent="0.25">
      <c r="A156" s="106"/>
      <c r="B156" s="30" t="s">
        <v>93</v>
      </c>
      <c r="C156" s="44" t="s">
        <v>74</v>
      </c>
      <c r="D156" s="32">
        <v>10</v>
      </c>
      <c r="E156" s="58">
        <v>10</v>
      </c>
      <c r="F156" s="32">
        <v>10</v>
      </c>
      <c r="G156" s="152">
        <f t="shared" si="11"/>
        <v>10</v>
      </c>
      <c r="H156" s="8">
        <f t="shared" si="15"/>
        <v>1</v>
      </c>
      <c r="I156" s="63">
        <f t="shared" si="13"/>
        <v>1</v>
      </c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  <row r="157" spans="1:20" ht="15" customHeight="1" x14ac:dyDescent="0.25">
      <c r="A157" s="106"/>
      <c r="B157" s="30" t="s">
        <v>94</v>
      </c>
      <c r="C157" s="42" t="s">
        <v>52</v>
      </c>
      <c r="D157" s="32">
        <v>5.5</v>
      </c>
      <c r="E157" s="58">
        <v>10</v>
      </c>
      <c r="F157" s="32">
        <v>10</v>
      </c>
      <c r="G157" s="152">
        <f t="shared" si="11"/>
        <v>8.5</v>
      </c>
      <c r="H157" s="8">
        <f t="shared" si="15"/>
        <v>15</v>
      </c>
      <c r="I157" s="63">
        <f t="shared" si="13"/>
        <v>48</v>
      </c>
      <c r="J157" s="3" t="s">
        <v>237</v>
      </c>
      <c r="K157" s="3"/>
      <c r="L157" s="3"/>
      <c r="M157" s="3"/>
      <c r="N157" s="155"/>
      <c r="O157" s="3"/>
      <c r="P157" s="3"/>
      <c r="Q157" s="3"/>
      <c r="R157" s="3"/>
      <c r="S157" s="3"/>
      <c r="T157" s="3"/>
    </row>
    <row r="158" spans="1:20" ht="15" customHeight="1" x14ac:dyDescent="0.25">
      <c r="A158" s="106"/>
      <c r="B158" s="30" t="s">
        <v>95</v>
      </c>
      <c r="C158" s="42" t="s">
        <v>26</v>
      </c>
      <c r="D158" s="32">
        <v>9</v>
      </c>
      <c r="E158" s="58">
        <v>10</v>
      </c>
      <c r="F158" s="32">
        <v>10</v>
      </c>
      <c r="G158" s="152">
        <f t="shared" si="11"/>
        <v>9.67</v>
      </c>
      <c r="H158" s="8">
        <f t="shared" si="15"/>
        <v>5</v>
      </c>
      <c r="I158" s="63">
        <f t="shared" si="13"/>
        <v>11</v>
      </c>
      <c r="J158" s="3" t="s">
        <v>105</v>
      </c>
      <c r="K158" s="3"/>
      <c r="L158" s="3"/>
      <c r="M158" s="3"/>
      <c r="N158" s="3"/>
      <c r="O158" s="3"/>
      <c r="P158" s="3"/>
      <c r="Q158" s="3"/>
      <c r="R158" s="3"/>
      <c r="S158" s="3"/>
      <c r="T158" s="3"/>
    </row>
    <row r="159" spans="1:20" ht="15" customHeight="1" x14ac:dyDescent="0.25">
      <c r="A159" s="106"/>
      <c r="B159" s="30" t="s">
        <v>97</v>
      </c>
      <c r="C159" s="45" t="s">
        <v>145</v>
      </c>
      <c r="D159" s="32">
        <v>9</v>
      </c>
      <c r="E159" s="32">
        <v>10</v>
      </c>
      <c r="F159" s="32">
        <v>10</v>
      </c>
      <c r="G159" s="152">
        <f t="shared" si="11"/>
        <v>9.67</v>
      </c>
      <c r="H159" s="8">
        <f t="shared" si="15"/>
        <v>5</v>
      </c>
      <c r="I159" s="63">
        <f t="shared" si="13"/>
        <v>11</v>
      </c>
      <c r="J159" s="3" t="s">
        <v>171</v>
      </c>
      <c r="K159" s="3"/>
      <c r="L159" s="3"/>
      <c r="M159" s="3"/>
      <c r="N159" s="3"/>
      <c r="O159" s="3"/>
      <c r="P159" s="3"/>
      <c r="Q159" s="3"/>
      <c r="R159" s="3"/>
      <c r="S159" s="3"/>
      <c r="T159" s="3"/>
    </row>
    <row r="160" spans="1:20" ht="15" customHeight="1" x14ac:dyDescent="0.25">
      <c r="A160" s="106"/>
      <c r="B160" s="30" t="s">
        <v>99</v>
      </c>
      <c r="C160" s="42" t="s">
        <v>54</v>
      </c>
      <c r="D160" s="32">
        <v>10</v>
      </c>
      <c r="E160" s="32">
        <v>9</v>
      </c>
      <c r="F160" s="32">
        <v>10</v>
      </c>
      <c r="G160" s="152">
        <f t="shared" si="11"/>
        <v>9.67</v>
      </c>
      <c r="H160" s="8">
        <f t="shared" si="15"/>
        <v>5</v>
      </c>
      <c r="I160" s="63">
        <f t="shared" si="13"/>
        <v>11</v>
      </c>
      <c r="J160" s="3" t="s">
        <v>238</v>
      </c>
      <c r="K160" s="3"/>
      <c r="L160" s="3"/>
      <c r="M160" s="3"/>
      <c r="N160" s="3"/>
      <c r="O160" s="3"/>
      <c r="P160" s="3"/>
      <c r="Q160" s="3"/>
      <c r="R160" s="3"/>
      <c r="S160" s="3"/>
      <c r="T160" s="3"/>
    </row>
    <row r="161" spans="1:20" ht="15" customHeight="1" x14ac:dyDescent="0.25">
      <c r="A161" s="106"/>
      <c r="B161" s="30" t="s">
        <v>100</v>
      </c>
      <c r="C161" s="42" t="s">
        <v>24</v>
      </c>
      <c r="D161" s="32">
        <v>10</v>
      </c>
      <c r="E161" s="32">
        <v>9.5</v>
      </c>
      <c r="F161" s="59">
        <v>10</v>
      </c>
      <c r="G161" s="152">
        <f t="shared" si="11"/>
        <v>9.83</v>
      </c>
      <c r="H161" s="8">
        <f t="shared" si="15"/>
        <v>4</v>
      </c>
      <c r="I161" s="63">
        <f t="shared" si="13"/>
        <v>5</v>
      </c>
      <c r="J161" s="3" t="s">
        <v>114</v>
      </c>
      <c r="K161" s="3"/>
      <c r="L161" s="3"/>
      <c r="M161" s="3"/>
      <c r="N161" s="3"/>
      <c r="O161" s="3"/>
      <c r="P161" s="3"/>
      <c r="Q161" s="3"/>
      <c r="R161" s="3"/>
      <c r="S161" s="3"/>
      <c r="T161" s="3"/>
    </row>
    <row r="162" spans="1:20" ht="15" customHeight="1" thickBot="1" x14ac:dyDescent="0.3">
      <c r="A162" s="138"/>
      <c r="B162" s="35" t="s">
        <v>101</v>
      </c>
      <c r="C162" s="46" t="s">
        <v>56</v>
      </c>
      <c r="D162" s="60">
        <v>9</v>
      </c>
      <c r="E162" s="60">
        <v>10</v>
      </c>
      <c r="F162" s="61">
        <v>10</v>
      </c>
      <c r="G162" s="154">
        <f t="shared" si="11"/>
        <v>9.67</v>
      </c>
      <c r="H162" s="13">
        <f t="shared" si="15"/>
        <v>5</v>
      </c>
      <c r="I162" s="65">
        <f t="shared" si="13"/>
        <v>11</v>
      </c>
      <c r="J162" s="156" t="s">
        <v>108</v>
      </c>
      <c r="K162" s="3"/>
      <c r="L162" s="3"/>
      <c r="M162" s="3"/>
      <c r="N162" s="3"/>
      <c r="O162" s="3"/>
      <c r="P162" s="3"/>
      <c r="Q162" s="3"/>
      <c r="R162" s="3"/>
      <c r="S162" s="3"/>
      <c r="T162" s="3"/>
    </row>
    <row r="163" spans="1:20" ht="21.75" customHeight="1" x14ac:dyDescent="0.25">
      <c r="A163" s="157"/>
      <c r="B163" s="158"/>
      <c r="C163" s="67" t="s">
        <v>0</v>
      </c>
      <c r="D163" s="67"/>
      <c r="E163" s="67"/>
      <c r="F163" s="67"/>
      <c r="G163" s="49"/>
      <c r="H163" s="1"/>
      <c r="I163" s="1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</row>
    <row r="164" spans="1:20" ht="16.5" customHeight="1" x14ac:dyDescent="0.25">
      <c r="A164" s="4" t="s">
        <v>239</v>
      </c>
      <c r="B164" s="4"/>
      <c r="C164" s="159" t="s">
        <v>240</v>
      </c>
      <c r="D164" s="159"/>
      <c r="E164" s="159"/>
      <c r="F164" s="159"/>
      <c r="G164" s="159"/>
      <c r="H164" s="4"/>
      <c r="I164" s="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</row>
    <row r="165" spans="1:20" x14ac:dyDescent="0.25">
      <c r="A165" s="76" t="s">
        <v>2</v>
      </c>
      <c r="B165" s="77" t="s">
        <v>3</v>
      </c>
      <c r="C165" s="76" t="s">
        <v>4</v>
      </c>
      <c r="D165" s="160" t="s">
        <v>5</v>
      </c>
      <c r="E165" s="161"/>
      <c r="F165" s="162"/>
      <c r="G165" s="78" t="s">
        <v>6</v>
      </c>
      <c r="H165" s="66" t="s">
        <v>7</v>
      </c>
      <c r="I165" s="66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</row>
    <row r="166" spans="1:20" x14ac:dyDescent="0.25">
      <c r="A166" s="109"/>
      <c r="B166" s="110"/>
      <c r="C166" s="109"/>
      <c r="D166" s="111" t="s">
        <v>8</v>
      </c>
      <c r="E166" s="111" t="s">
        <v>9</v>
      </c>
      <c r="F166" s="111" t="s">
        <v>10</v>
      </c>
      <c r="G166" s="112"/>
      <c r="H166" s="113" t="s">
        <v>11</v>
      </c>
      <c r="I166" s="114" t="s">
        <v>12</v>
      </c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</row>
    <row r="167" spans="1:20" ht="15" customHeight="1" x14ac:dyDescent="0.25">
      <c r="A167" s="98" t="s">
        <v>125</v>
      </c>
      <c r="B167" s="5" t="s">
        <v>13</v>
      </c>
      <c r="C167" s="37" t="s">
        <v>30</v>
      </c>
      <c r="D167" s="6">
        <v>10</v>
      </c>
      <c r="E167" s="6">
        <v>9</v>
      </c>
      <c r="F167" s="6">
        <v>10</v>
      </c>
      <c r="G167" s="163">
        <f>ROUND(AVERAGE(D167:F167),2)</f>
        <v>9.67</v>
      </c>
      <c r="H167" s="8">
        <f>RANK(G167,$G$167:$G$181)</f>
        <v>3</v>
      </c>
      <c r="I167" s="164">
        <f>RANK(G167,$G$167:$G$216)</f>
        <v>8</v>
      </c>
      <c r="J167" s="3" t="s">
        <v>241</v>
      </c>
      <c r="K167" s="3"/>
      <c r="L167" s="3"/>
      <c r="M167" s="3"/>
      <c r="N167" s="3"/>
      <c r="O167" s="3"/>
      <c r="P167" s="3"/>
      <c r="Q167" s="3"/>
      <c r="R167" s="3"/>
      <c r="S167" s="3"/>
      <c r="T167" s="3"/>
    </row>
    <row r="168" spans="1:20" ht="15" customHeight="1" x14ac:dyDescent="0.25">
      <c r="A168" s="98"/>
      <c r="B168" s="9" t="s">
        <v>15</v>
      </c>
      <c r="C168" s="38" t="s">
        <v>126</v>
      </c>
      <c r="D168" s="7">
        <v>9.5</v>
      </c>
      <c r="E168" s="7">
        <v>10</v>
      </c>
      <c r="F168" s="7">
        <v>10</v>
      </c>
      <c r="G168" s="163">
        <f t="shared" ref="G168:G216" si="16">ROUND(AVERAGE(D168:F168),2)</f>
        <v>9.83</v>
      </c>
      <c r="H168" s="8">
        <f t="shared" ref="H168:H181" si="17">RANK(G168,$G$167:$G$181)</f>
        <v>1</v>
      </c>
      <c r="I168" s="164">
        <f t="shared" ref="I168:I216" si="18">RANK(G168,$G$167:$G$216)</f>
        <v>2</v>
      </c>
      <c r="J168" s="3" t="s">
        <v>61</v>
      </c>
      <c r="K168" s="3"/>
      <c r="L168" s="3"/>
      <c r="M168" s="3"/>
      <c r="N168" s="3"/>
      <c r="O168" s="3"/>
      <c r="P168" s="3"/>
      <c r="Q168" s="3"/>
      <c r="R168" s="3"/>
      <c r="S168" s="3"/>
      <c r="T168" s="3"/>
    </row>
    <row r="169" spans="1:20" ht="15" customHeight="1" x14ac:dyDescent="0.25">
      <c r="A169" s="98"/>
      <c r="B169" s="9" t="s">
        <v>16</v>
      </c>
      <c r="C169" s="38" t="s">
        <v>17</v>
      </c>
      <c r="D169" s="7">
        <v>9</v>
      </c>
      <c r="E169" s="7">
        <v>10</v>
      </c>
      <c r="F169" s="7">
        <v>10</v>
      </c>
      <c r="G169" s="163">
        <f t="shared" si="16"/>
        <v>9.67</v>
      </c>
      <c r="H169" s="8">
        <f t="shared" si="17"/>
        <v>3</v>
      </c>
      <c r="I169" s="164">
        <f t="shared" si="18"/>
        <v>8</v>
      </c>
      <c r="J169" s="3" t="s">
        <v>108</v>
      </c>
      <c r="K169" s="3"/>
      <c r="L169" s="3"/>
      <c r="M169" s="3"/>
      <c r="N169" s="3"/>
      <c r="O169" s="3"/>
      <c r="P169" s="3"/>
      <c r="Q169" s="3"/>
      <c r="R169" s="3"/>
      <c r="S169" s="3"/>
      <c r="T169" s="3"/>
    </row>
    <row r="170" spans="1:20" ht="15" customHeight="1" x14ac:dyDescent="0.25">
      <c r="A170" s="98"/>
      <c r="B170" s="9" t="s">
        <v>18</v>
      </c>
      <c r="C170" s="38" t="s">
        <v>60</v>
      </c>
      <c r="D170" s="7">
        <v>8</v>
      </c>
      <c r="E170" s="7">
        <v>9.5</v>
      </c>
      <c r="F170" s="7">
        <v>10</v>
      </c>
      <c r="G170" s="163">
        <f t="shared" si="16"/>
        <v>9.17</v>
      </c>
      <c r="H170" s="8">
        <f t="shared" si="17"/>
        <v>7</v>
      </c>
      <c r="I170" s="164">
        <f t="shared" si="18"/>
        <v>28</v>
      </c>
      <c r="J170" s="3" t="s">
        <v>242</v>
      </c>
      <c r="K170" s="3"/>
      <c r="L170" s="3"/>
      <c r="M170" s="3"/>
      <c r="N170" s="3"/>
      <c r="O170" s="3"/>
      <c r="P170" s="3"/>
      <c r="Q170" s="3"/>
      <c r="R170" s="3"/>
      <c r="S170" s="3"/>
      <c r="T170" s="3"/>
    </row>
    <row r="171" spans="1:20" ht="15" customHeight="1" x14ac:dyDescent="0.25">
      <c r="A171" s="98"/>
      <c r="B171" s="9" t="s">
        <v>19</v>
      </c>
      <c r="C171" s="38" t="s">
        <v>51</v>
      </c>
      <c r="D171" s="7">
        <v>7</v>
      </c>
      <c r="E171" s="7">
        <v>10</v>
      </c>
      <c r="F171" s="7">
        <v>10</v>
      </c>
      <c r="G171" s="163">
        <f t="shared" si="16"/>
        <v>9</v>
      </c>
      <c r="H171" s="8">
        <f t="shared" si="17"/>
        <v>9</v>
      </c>
      <c r="I171" s="164">
        <f t="shared" si="18"/>
        <v>32</v>
      </c>
      <c r="J171" s="3" t="s">
        <v>243</v>
      </c>
      <c r="K171" s="3"/>
      <c r="L171" s="3"/>
      <c r="M171" s="3"/>
      <c r="N171" s="3"/>
      <c r="O171" s="3"/>
      <c r="P171" s="3"/>
      <c r="Q171" s="3"/>
      <c r="R171" s="3"/>
      <c r="S171" s="3"/>
      <c r="T171" s="3"/>
    </row>
    <row r="172" spans="1:20" ht="15" customHeight="1" x14ac:dyDescent="0.25">
      <c r="A172" s="98"/>
      <c r="B172" s="9" t="s">
        <v>20</v>
      </c>
      <c r="C172" s="38" t="s">
        <v>127</v>
      </c>
      <c r="D172" s="7">
        <v>6</v>
      </c>
      <c r="E172" s="7">
        <v>8</v>
      </c>
      <c r="F172" s="7">
        <v>10</v>
      </c>
      <c r="G172" s="163">
        <f t="shared" si="16"/>
        <v>8</v>
      </c>
      <c r="H172" s="8">
        <f t="shared" si="17"/>
        <v>14</v>
      </c>
      <c r="I172" s="164">
        <f t="shared" si="18"/>
        <v>49</v>
      </c>
      <c r="J172" s="3" t="s">
        <v>244</v>
      </c>
      <c r="K172" s="3"/>
      <c r="L172" s="3"/>
      <c r="M172" s="3"/>
      <c r="N172" s="3"/>
      <c r="O172" s="3"/>
      <c r="P172" s="3"/>
      <c r="Q172" s="3"/>
      <c r="R172" s="3"/>
      <c r="S172" s="3"/>
      <c r="T172" s="3"/>
    </row>
    <row r="173" spans="1:20" ht="15" customHeight="1" x14ac:dyDescent="0.25">
      <c r="A173" s="98"/>
      <c r="B173" s="9" t="s">
        <v>22</v>
      </c>
      <c r="C173" s="38" t="s">
        <v>53</v>
      </c>
      <c r="D173" s="7">
        <v>7.5</v>
      </c>
      <c r="E173" s="7">
        <v>9</v>
      </c>
      <c r="F173" s="7">
        <v>10</v>
      </c>
      <c r="G173" s="163">
        <f t="shared" si="16"/>
        <v>8.83</v>
      </c>
      <c r="H173" s="8">
        <f t="shared" si="17"/>
        <v>10</v>
      </c>
      <c r="I173" s="164">
        <f t="shared" si="18"/>
        <v>35</v>
      </c>
      <c r="J173" s="3" t="s">
        <v>245</v>
      </c>
      <c r="K173" s="3"/>
      <c r="L173" s="3"/>
      <c r="M173" s="3"/>
      <c r="N173" s="3"/>
      <c r="O173" s="3"/>
      <c r="P173" s="3"/>
      <c r="Q173" s="3"/>
      <c r="R173" s="3"/>
      <c r="S173" s="3"/>
      <c r="T173" s="3"/>
    </row>
    <row r="174" spans="1:20" ht="15" customHeight="1" x14ac:dyDescent="0.25">
      <c r="A174" s="98"/>
      <c r="B174" s="9" t="s">
        <v>23</v>
      </c>
      <c r="C174" s="38" t="s">
        <v>33</v>
      </c>
      <c r="D174" s="7">
        <v>9</v>
      </c>
      <c r="E174" s="7">
        <v>9.5</v>
      </c>
      <c r="F174" s="7">
        <v>10</v>
      </c>
      <c r="G174" s="163">
        <f t="shared" si="16"/>
        <v>9.5</v>
      </c>
      <c r="H174" s="8">
        <f t="shared" si="17"/>
        <v>5</v>
      </c>
      <c r="I174" s="164">
        <f t="shared" si="18"/>
        <v>20</v>
      </c>
      <c r="J174" s="3" t="s">
        <v>111</v>
      </c>
      <c r="K174" s="3"/>
      <c r="L174" s="3"/>
      <c r="M174" s="3"/>
      <c r="N174" s="3"/>
      <c r="O174" s="3"/>
      <c r="P174" s="3"/>
      <c r="Q174" s="3"/>
      <c r="R174" s="3"/>
      <c r="S174" s="3"/>
      <c r="T174" s="3"/>
    </row>
    <row r="175" spans="1:20" ht="15" customHeight="1" x14ac:dyDescent="0.25">
      <c r="A175" s="98"/>
      <c r="B175" s="9" t="s">
        <v>25</v>
      </c>
      <c r="C175" s="38" t="s">
        <v>49</v>
      </c>
      <c r="D175" s="7">
        <v>6.5</v>
      </c>
      <c r="E175" s="7">
        <v>9.5</v>
      </c>
      <c r="F175" s="7">
        <v>10</v>
      </c>
      <c r="G175" s="163">
        <f t="shared" si="16"/>
        <v>8.67</v>
      </c>
      <c r="H175" s="8">
        <f t="shared" si="17"/>
        <v>11</v>
      </c>
      <c r="I175" s="164">
        <f t="shared" si="18"/>
        <v>38</v>
      </c>
      <c r="J175" s="3" t="s">
        <v>246</v>
      </c>
      <c r="K175" s="3"/>
      <c r="L175" s="3"/>
      <c r="M175" s="3"/>
      <c r="N175" s="3"/>
      <c r="O175" s="3"/>
      <c r="P175" s="3"/>
      <c r="Q175" s="3"/>
      <c r="R175" s="3"/>
      <c r="S175" s="3"/>
      <c r="T175" s="3"/>
    </row>
    <row r="176" spans="1:20" ht="15" customHeight="1" x14ac:dyDescent="0.25">
      <c r="A176" s="98"/>
      <c r="B176" s="9" t="s">
        <v>27</v>
      </c>
      <c r="C176" s="38" t="s">
        <v>47</v>
      </c>
      <c r="D176" s="7">
        <v>9</v>
      </c>
      <c r="E176" s="7">
        <v>9.5</v>
      </c>
      <c r="F176" s="7">
        <v>10</v>
      </c>
      <c r="G176" s="163">
        <f t="shared" si="16"/>
        <v>9.5</v>
      </c>
      <c r="H176" s="8">
        <f t="shared" si="17"/>
        <v>5</v>
      </c>
      <c r="I176" s="164">
        <f t="shared" si="18"/>
        <v>20</v>
      </c>
      <c r="J176" s="3" t="s">
        <v>247</v>
      </c>
      <c r="K176" s="3"/>
      <c r="L176" s="3"/>
      <c r="M176" s="3"/>
      <c r="N176" s="3"/>
      <c r="O176" s="3"/>
      <c r="P176" s="3"/>
      <c r="Q176" s="3"/>
      <c r="R176" s="3"/>
      <c r="S176" s="3"/>
      <c r="T176" s="3"/>
    </row>
    <row r="177" spans="1:20" ht="15" customHeight="1" x14ac:dyDescent="0.25">
      <c r="A177" s="98"/>
      <c r="B177" s="9" t="s">
        <v>29</v>
      </c>
      <c r="C177" s="38" t="s">
        <v>58</v>
      </c>
      <c r="D177" s="7">
        <v>10</v>
      </c>
      <c r="E177" s="7">
        <v>9.5</v>
      </c>
      <c r="F177" s="7">
        <v>10</v>
      </c>
      <c r="G177" s="163">
        <f t="shared" si="16"/>
        <v>9.83</v>
      </c>
      <c r="H177" s="8">
        <f t="shared" si="17"/>
        <v>1</v>
      </c>
      <c r="I177" s="164">
        <f t="shared" si="18"/>
        <v>2</v>
      </c>
      <c r="J177" s="3" t="s">
        <v>248</v>
      </c>
      <c r="K177" s="3"/>
      <c r="L177" s="3"/>
      <c r="M177" s="3"/>
      <c r="N177" s="3"/>
      <c r="O177" s="3"/>
      <c r="P177" s="3"/>
      <c r="Q177" s="3"/>
      <c r="R177" s="3"/>
      <c r="S177" s="3"/>
      <c r="T177" s="3"/>
    </row>
    <row r="178" spans="1:20" ht="15" customHeight="1" x14ac:dyDescent="0.25">
      <c r="A178" s="98"/>
      <c r="B178" s="9" t="s">
        <v>31</v>
      </c>
      <c r="C178" s="38" t="s">
        <v>35</v>
      </c>
      <c r="D178" s="7">
        <v>6</v>
      </c>
      <c r="E178" s="7">
        <v>9.5</v>
      </c>
      <c r="F178" s="7">
        <v>10</v>
      </c>
      <c r="G178" s="163">
        <f t="shared" si="16"/>
        <v>8.5</v>
      </c>
      <c r="H178" s="8">
        <f t="shared" si="17"/>
        <v>12</v>
      </c>
      <c r="I178" s="164">
        <f t="shared" si="18"/>
        <v>42</v>
      </c>
      <c r="J178" s="3" t="s">
        <v>249</v>
      </c>
      <c r="K178" s="3"/>
      <c r="L178" s="3"/>
      <c r="M178" s="3"/>
      <c r="N178" s="3"/>
      <c r="O178" s="3"/>
      <c r="P178" s="3"/>
      <c r="Q178" s="3"/>
      <c r="R178" s="3"/>
      <c r="S178" s="3"/>
      <c r="T178" s="3"/>
    </row>
    <row r="179" spans="1:20" ht="15" customHeight="1" x14ac:dyDescent="0.25">
      <c r="A179" s="98"/>
      <c r="B179" s="9" t="s">
        <v>32</v>
      </c>
      <c r="C179" s="38" t="s">
        <v>65</v>
      </c>
      <c r="D179" s="7">
        <v>7.5</v>
      </c>
      <c r="E179" s="7">
        <v>8.5</v>
      </c>
      <c r="F179" s="7">
        <v>9</v>
      </c>
      <c r="G179" s="163">
        <f t="shared" si="16"/>
        <v>8.33</v>
      </c>
      <c r="H179" s="8">
        <f t="shared" si="17"/>
        <v>13</v>
      </c>
      <c r="I179" s="164">
        <f t="shared" si="18"/>
        <v>45</v>
      </c>
      <c r="J179" s="3" t="s">
        <v>250</v>
      </c>
      <c r="K179" s="3"/>
      <c r="L179" s="3"/>
      <c r="M179" s="3"/>
      <c r="N179" s="3"/>
      <c r="O179" s="3"/>
      <c r="P179" s="3"/>
      <c r="Q179" s="3"/>
      <c r="R179" s="3"/>
      <c r="S179" s="3"/>
      <c r="T179" s="3"/>
    </row>
    <row r="180" spans="1:20" ht="15" customHeight="1" x14ac:dyDescent="0.25">
      <c r="A180" s="98"/>
      <c r="B180" s="9" t="s">
        <v>34</v>
      </c>
      <c r="C180" s="38" t="s">
        <v>128</v>
      </c>
      <c r="D180" s="7">
        <v>4.5</v>
      </c>
      <c r="E180" s="7">
        <v>8</v>
      </c>
      <c r="F180" s="7">
        <v>10</v>
      </c>
      <c r="G180" s="163">
        <f t="shared" si="16"/>
        <v>7.5</v>
      </c>
      <c r="H180" s="8">
        <f t="shared" si="17"/>
        <v>15</v>
      </c>
      <c r="I180" s="164">
        <f t="shared" si="18"/>
        <v>50</v>
      </c>
      <c r="J180" s="3" t="s">
        <v>251</v>
      </c>
      <c r="K180" s="3"/>
      <c r="L180" s="3"/>
      <c r="M180" s="3"/>
      <c r="N180" s="3"/>
      <c r="O180" s="3"/>
      <c r="P180" s="3"/>
      <c r="Q180" s="3"/>
      <c r="R180" s="3"/>
      <c r="S180" s="3"/>
      <c r="T180" s="3"/>
    </row>
    <row r="181" spans="1:20" ht="15" customHeight="1" thickBot="1" x14ac:dyDescent="0.3">
      <c r="A181" s="98"/>
      <c r="B181" s="11" t="s">
        <v>36</v>
      </c>
      <c r="C181" s="39" t="s">
        <v>37</v>
      </c>
      <c r="D181" s="12">
        <v>8.5</v>
      </c>
      <c r="E181" s="12">
        <v>9</v>
      </c>
      <c r="F181" s="12">
        <v>10</v>
      </c>
      <c r="G181" s="165">
        <f t="shared" si="16"/>
        <v>9.17</v>
      </c>
      <c r="H181" s="13">
        <f t="shared" si="17"/>
        <v>7</v>
      </c>
      <c r="I181" s="166">
        <f t="shared" si="18"/>
        <v>28</v>
      </c>
      <c r="J181" s="3" t="s">
        <v>252</v>
      </c>
      <c r="K181" s="3"/>
      <c r="L181" s="3"/>
      <c r="M181" s="3"/>
      <c r="N181" s="3"/>
      <c r="O181" s="3"/>
      <c r="P181" s="3"/>
      <c r="Q181" s="3"/>
      <c r="R181" s="3"/>
      <c r="S181" s="3"/>
      <c r="T181" s="3"/>
    </row>
    <row r="182" spans="1:20" ht="15" customHeight="1" x14ac:dyDescent="0.25">
      <c r="A182" s="98"/>
      <c r="B182" s="17" t="s">
        <v>66</v>
      </c>
      <c r="C182" s="103" t="s">
        <v>50</v>
      </c>
      <c r="D182" s="14">
        <v>8.5</v>
      </c>
      <c r="E182" s="14">
        <v>9</v>
      </c>
      <c r="F182" s="14">
        <v>9</v>
      </c>
      <c r="G182" s="163">
        <f t="shared" si="16"/>
        <v>8.83</v>
      </c>
      <c r="H182" s="8">
        <f>RANK(G182,$G$182:$G$201)</f>
        <v>16</v>
      </c>
      <c r="I182" s="164">
        <f t="shared" si="18"/>
        <v>35</v>
      </c>
      <c r="J182" s="3" t="s">
        <v>253</v>
      </c>
      <c r="K182" s="3"/>
      <c r="L182" s="3"/>
      <c r="M182" s="3"/>
      <c r="N182" s="3"/>
      <c r="O182" s="3"/>
      <c r="P182" s="3"/>
      <c r="Q182" s="3"/>
      <c r="R182" s="3"/>
      <c r="S182" s="3"/>
      <c r="T182" s="3"/>
    </row>
    <row r="183" spans="1:20" ht="15" customHeight="1" x14ac:dyDescent="0.25">
      <c r="A183" s="98"/>
      <c r="B183" s="19" t="s">
        <v>69</v>
      </c>
      <c r="C183" s="21" t="s">
        <v>129</v>
      </c>
      <c r="D183" s="7">
        <v>7.5</v>
      </c>
      <c r="E183" s="7">
        <v>8.5</v>
      </c>
      <c r="F183" s="7">
        <v>10</v>
      </c>
      <c r="G183" s="163">
        <f t="shared" si="16"/>
        <v>8.67</v>
      </c>
      <c r="H183" s="8">
        <f t="shared" ref="H183:H201" si="19">RANK(G183,$G$182:$G$201)</f>
        <v>18</v>
      </c>
      <c r="I183" s="164">
        <f t="shared" si="18"/>
        <v>38</v>
      </c>
      <c r="J183" s="3" t="s">
        <v>254</v>
      </c>
      <c r="K183" s="3"/>
      <c r="L183" s="3"/>
      <c r="M183" s="3"/>
      <c r="N183" s="3"/>
      <c r="O183" s="3"/>
      <c r="P183" s="3"/>
      <c r="Q183" s="3"/>
      <c r="R183" s="3"/>
      <c r="S183" s="3"/>
      <c r="T183" s="3"/>
    </row>
    <row r="184" spans="1:20" ht="15" customHeight="1" x14ac:dyDescent="0.25">
      <c r="A184" s="98"/>
      <c r="B184" s="19" t="s">
        <v>70</v>
      </c>
      <c r="C184" s="21" t="s">
        <v>38</v>
      </c>
      <c r="D184" s="7">
        <v>7.5</v>
      </c>
      <c r="E184" s="7">
        <v>10</v>
      </c>
      <c r="F184" s="7">
        <v>10</v>
      </c>
      <c r="G184" s="163">
        <f t="shared" si="16"/>
        <v>9.17</v>
      </c>
      <c r="H184" s="8">
        <f t="shared" si="19"/>
        <v>13</v>
      </c>
      <c r="I184" s="164">
        <f t="shared" si="18"/>
        <v>28</v>
      </c>
      <c r="J184" s="3" t="s">
        <v>92</v>
      </c>
      <c r="K184" s="3"/>
      <c r="L184" s="3"/>
      <c r="M184" s="3"/>
      <c r="N184" s="3"/>
      <c r="O184" s="3"/>
      <c r="P184" s="3"/>
      <c r="Q184" s="3"/>
      <c r="R184" s="3"/>
      <c r="S184" s="3"/>
      <c r="T184" s="3"/>
    </row>
    <row r="185" spans="1:20" ht="15" customHeight="1" x14ac:dyDescent="0.25">
      <c r="A185" s="98"/>
      <c r="B185" s="19" t="s">
        <v>71</v>
      </c>
      <c r="C185" s="21" t="s">
        <v>130</v>
      </c>
      <c r="D185" s="7">
        <v>8.5</v>
      </c>
      <c r="E185" s="7">
        <v>10</v>
      </c>
      <c r="F185" s="7">
        <v>10</v>
      </c>
      <c r="G185" s="163">
        <f t="shared" si="16"/>
        <v>9.5</v>
      </c>
      <c r="H185" s="8">
        <f t="shared" si="19"/>
        <v>10</v>
      </c>
      <c r="I185" s="164">
        <f t="shared" si="18"/>
        <v>20</v>
      </c>
      <c r="J185" s="3" t="s">
        <v>68</v>
      </c>
      <c r="K185" s="3"/>
      <c r="L185" s="3"/>
      <c r="M185" s="3"/>
      <c r="N185" s="3"/>
      <c r="O185" s="3"/>
      <c r="P185" s="3"/>
      <c r="Q185" s="3"/>
      <c r="R185" s="3"/>
      <c r="S185" s="3"/>
      <c r="T185" s="3"/>
    </row>
    <row r="186" spans="1:20" ht="15" customHeight="1" x14ac:dyDescent="0.25">
      <c r="A186" s="98"/>
      <c r="B186" s="19" t="s">
        <v>72</v>
      </c>
      <c r="C186" s="21" t="s">
        <v>131</v>
      </c>
      <c r="D186" s="7">
        <v>9</v>
      </c>
      <c r="E186" s="7">
        <v>10</v>
      </c>
      <c r="F186" s="7">
        <v>10</v>
      </c>
      <c r="G186" s="163">
        <f t="shared" si="16"/>
        <v>9.67</v>
      </c>
      <c r="H186" s="16">
        <f t="shared" si="19"/>
        <v>3</v>
      </c>
      <c r="I186" s="167">
        <f t="shared" si="18"/>
        <v>8</v>
      </c>
      <c r="J186" s="3" t="s">
        <v>108</v>
      </c>
      <c r="K186" s="3"/>
      <c r="L186" s="3"/>
      <c r="M186" s="3"/>
      <c r="N186" s="3"/>
      <c r="O186" s="3"/>
      <c r="P186" s="3"/>
      <c r="Q186" s="3"/>
      <c r="R186" s="3"/>
      <c r="S186" s="3"/>
      <c r="T186" s="3"/>
    </row>
    <row r="187" spans="1:20" ht="15" customHeight="1" x14ac:dyDescent="0.25">
      <c r="A187" s="98"/>
      <c r="B187" s="17" t="s">
        <v>42</v>
      </c>
      <c r="C187" s="18" t="s">
        <v>78</v>
      </c>
      <c r="D187" s="6">
        <v>9</v>
      </c>
      <c r="E187" s="6">
        <v>10</v>
      </c>
      <c r="F187" s="6">
        <v>10</v>
      </c>
      <c r="G187" s="163">
        <f t="shared" si="16"/>
        <v>9.67</v>
      </c>
      <c r="H187" s="8">
        <f t="shared" si="19"/>
        <v>3</v>
      </c>
      <c r="I187" s="164">
        <f t="shared" si="18"/>
        <v>8</v>
      </c>
      <c r="J187" s="3" t="s">
        <v>171</v>
      </c>
      <c r="K187" s="3"/>
      <c r="L187" s="3"/>
      <c r="M187" s="3"/>
      <c r="N187" s="3"/>
      <c r="O187" s="3"/>
      <c r="P187" s="3"/>
      <c r="Q187" s="3"/>
      <c r="R187" s="3"/>
      <c r="S187" s="3"/>
      <c r="T187" s="3"/>
    </row>
    <row r="188" spans="1:20" ht="15" customHeight="1" x14ac:dyDescent="0.25">
      <c r="A188" s="98"/>
      <c r="B188" s="19" t="s">
        <v>43</v>
      </c>
      <c r="C188" s="20" t="s">
        <v>132</v>
      </c>
      <c r="D188" s="7">
        <v>8</v>
      </c>
      <c r="E188" s="7">
        <v>9.5</v>
      </c>
      <c r="F188" s="7">
        <v>9</v>
      </c>
      <c r="G188" s="163">
        <f t="shared" si="16"/>
        <v>8.83</v>
      </c>
      <c r="H188" s="8">
        <f t="shared" si="19"/>
        <v>16</v>
      </c>
      <c r="I188" s="164">
        <f t="shared" si="18"/>
        <v>35</v>
      </c>
      <c r="J188" s="3" t="s">
        <v>255</v>
      </c>
      <c r="K188" s="3"/>
      <c r="L188" s="3"/>
      <c r="M188" s="3"/>
      <c r="N188" s="3"/>
      <c r="O188" s="3"/>
      <c r="P188" s="3"/>
      <c r="Q188" s="3"/>
      <c r="R188" s="3"/>
      <c r="S188" s="3"/>
      <c r="T188" s="3"/>
    </row>
    <row r="189" spans="1:20" ht="15" customHeight="1" x14ac:dyDescent="0.25">
      <c r="A189" s="98"/>
      <c r="B189" s="19" t="s">
        <v>44</v>
      </c>
      <c r="C189" s="21" t="s">
        <v>91</v>
      </c>
      <c r="D189" s="7">
        <v>7</v>
      </c>
      <c r="E189" s="7">
        <v>8</v>
      </c>
      <c r="F189" s="7">
        <v>10</v>
      </c>
      <c r="G189" s="163">
        <f t="shared" si="16"/>
        <v>8.33</v>
      </c>
      <c r="H189" s="8">
        <f t="shared" si="19"/>
        <v>19</v>
      </c>
      <c r="I189" s="164">
        <f t="shared" si="18"/>
        <v>45</v>
      </c>
      <c r="J189" s="3" t="s">
        <v>256</v>
      </c>
      <c r="K189" s="115" t="s">
        <v>257</v>
      </c>
      <c r="L189" s="115"/>
      <c r="M189" s="115"/>
      <c r="N189" s="115"/>
      <c r="O189" s="115"/>
      <c r="P189" s="115"/>
      <c r="Q189" s="115"/>
      <c r="R189" s="115"/>
      <c r="S189" s="115"/>
      <c r="T189" s="115"/>
    </row>
    <row r="190" spans="1:20" ht="15" customHeight="1" x14ac:dyDescent="0.25">
      <c r="A190" s="98"/>
      <c r="B190" s="19" t="s">
        <v>75</v>
      </c>
      <c r="C190" s="21" t="s">
        <v>96</v>
      </c>
      <c r="D190" s="7">
        <v>7.5</v>
      </c>
      <c r="E190" s="7">
        <v>9.5</v>
      </c>
      <c r="F190" s="7">
        <v>10</v>
      </c>
      <c r="G190" s="163">
        <f t="shared" si="16"/>
        <v>9</v>
      </c>
      <c r="H190" s="8">
        <f t="shared" si="19"/>
        <v>15</v>
      </c>
      <c r="I190" s="164">
        <f t="shared" si="18"/>
        <v>32</v>
      </c>
      <c r="J190" s="3" t="s">
        <v>258</v>
      </c>
      <c r="K190" s="116" t="s">
        <v>160</v>
      </c>
      <c r="L190" s="117" t="s">
        <v>161</v>
      </c>
      <c r="M190" s="68" t="s">
        <v>162</v>
      </c>
      <c r="N190" s="68"/>
      <c r="O190" s="77" t="s">
        <v>163</v>
      </c>
      <c r="P190" s="118"/>
      <c r="Q190" s="77" t="s">
        <v>164</v>
      </c>
      <c r="R190" s="119"/>
      <c r="S190" s="68" t="s">
        <v>165</v>
      </c>
      <c r="T190" s="68"/>
    </row>
    <row r="191" spans="1:20" ht="15" customHeight="1" thickBot="1" x14ac:dyDescent="0.3">
      <c r="A191" s="104"/>
      <c r="B191" s="22" t="s">
        <v>76</v>
      </c>
      <c r="C191" s="23" t="s">
        <v>28</v>
      </c>
      <c r="D191" s="12">
        <v>9.5</v>
      </c>
      <c r="E191" s="12">
        <v>10</v>
      </c>
      <c r="F191" s="12">
        <v>10</v>
      </c>
      <c r="G191" s="165">
        <f t="shared" si="16"/>
        <v>9.83</v>
      </c>
      <c r="H191" s="13">
        <f t="shared" si="19"/>
        <v>1</v>
      </c>
      <c r="I191" s="168">
        <f t="shared" si="18"/>
        <v>2</v>
      </c>
      <c r="J191" s="3" t="s">
        <v>61</v>
      </c>
      <c r="K191" s="120"/>
      <c r="L191" s="121"/>
      <c r="M191" s="122" t="s">
        <v>166</v>
      </c>
      <c r="N191" s="123" t="s">
        <v>167</v>
      </c>
      <c r="O191" s="122" t="s">
        <v>166</v>
      </c>
      <c r="P191" s="123" t="s">
        <v>167</v>
      </c>
      <c r="Q191" s="124" t="s">
        <v>168</v>
      </c>
      <c r="R191" s="123" t="s">
        <v>167</v>
      </c>
      <c r="S191" s="124" t="s">
        <v>168</v>
      </c>
      <c r="T191" s="123" t="s">
        <v>167</v>
      </c>
    </row>
    <row r="192" spans="1:20" ht="15" customHeight="1" x14ac:dyDescent="0.25">
      <c r="A192" s="105" t="s">
        <v>45</v>
      </c>
      <c r="B192" s="24" t="s">
        <v>77</v>
      </c>
      <c r="C192" s="25" t="s">
        <v>133</v>
      </c>
      <c r="D192" s="26">
        <v>9.5</v>
      </c>
      <c r="E192" s="26">
        <v>10</v>
      </c>
      <c r="F192" s="26">
        <v>10</v>
      </c>
      <c r="G192" s="163">
        <f t="shared" si="16"/>
        <v>9.83</v>
      </c>
      <c r="H192" s="8">
        <f t="shared" si="19"/>
        <v>1</v>
      </c>
      <c r="I192" s="164">
        <f t="shared" si="18"/>
        <v>2</v>
      </c>
      <c r="J192" s="3" t="s">
        <v>61</v>
      </c>
      <c r="K192" s="125">
        <v>12</v>
      </c>
      <c r="L192" s="126">
        <f>SUM(M192+O192+Q192+S192)</f>
        <v>15</v>
      </c>
      <c r="M192" s="127">
        <f>COUNTIF($G$167:$G181,"&gt;=9.4")</f>
        <v>6</v>
      </c>
      <c r="N192" s="128">
        <f>M192/20</f>
        <v>0.3</v>
      </c>
      <c r="O192" s="127">
        <f>COUNTIF($G$167:$G181,"&gt;=9")-M192</f>
        <v>3</v>
      </c>
      <c r="P192" s="128">
        <f xml:space="preserve"> O192/16</f>
        <v>0.1875</v>
      </c>
      <c r="Q192" s="127">
        <f>COUNTIF($G$167:$G181,"&gt;=8.5")-M192- O192</f>
        <v>3</v>
      </c>
      <c r="R192" s="129">
        <f>Q192/16</f>
        <v>0.1875</v>
      </c>
      <c r="S192" s="127">
        <f>COUNTIF($G$167:$G181,"&lt;8.5")</f>
        <v>3</v>
      </c>
      <c r="T192" s="128">
        <f>S192/16</f>
        <v>0.1875</v>
      </c>
    </row>
    <row r="193" spans="1:20" ht="15" customHeight="1" x14ac:dyDescent="0.25">
      <c r="A193" s="106"/>
      <c r="B193" s="19" t="s">
        <v>79</v>
      </c>
      <c r="C193" s="20" t="s">
        <v>21</v>
      </c>
      <c r="D193" s="6">
        <v>9</v>
      </c>
      <c r="E193" s="6">
        <v>10</v>
      </c>
      <c r="F193" s="6">
        <v>10</v>
      </c>
      <c r="G193" s="163">
        <f t="shared" si="16"/>
        <v>9.67</v>
      </c>
      <c r="H193" s="8">
        <f t="shared" si="19"/>
        <v>3</v>
      </c>
      <c r="I193" s="164">
        <f t="shared" si="18"/>
        <v>8</v>
      </c>
      <c r="J193" s="3" t="s">
        <v>171</v>
      </c>
      <c r="K193" s="125">
        <v>11</v>
      </c>
      <c r="L193" s="126">
        <f>SUM(M193+O193+Q193+S193)</f>
        <v>15</v>
      </c>
      <c r="M193" s="127">
        <f>COUNTIF($G$202:$G$216,"&gt;=9.4")</f>
        <v>7</v>
      </c>
      <c r="N193" s="128">
        <f>M193/15</f>
        <v>0.46666666666666667</v>
      </c>
      <c r="O193" s="127">
        <f>COUNTIF($G$202:$G$216,"&gt;9")-M193</f>
        <v>2</v>
      </c>
      <c r="P193" s="130">
        <f>O193/20</f>
        <v>0.1</v>
      </c>
      <c r="Q193" s="127">
        <f>COUNTIF($G$202:$G$216,"&gt;=8.5")-M193-O193</f>
        <v>5</v>
      </c>
      <c r="R193" s="129">
        <f>Q193/20</f>
        <v>0.25</v>
      </c>
      <c r="S193" s="127">
        <f>COUNTIF($G$202:$G$216,"&lt;8.5")</f>
        <v>1</v>
      </c>
      <c r="T193" s="128">
        <f>S193/20</f>
        <v>0.05</v>
      </c>
    </row>
    <row r="194" spans="1:20" ht="15" customHeight="1" x14ac:dyDescent="0.25">
      <c r="A194" s="106"/>
      <c r="B194" s="19" t="s">
        <v>80</v>
      </c>
      <c r="C194" s="21" t="s">
        <v>41</v>
      </c>
      <c r="D194" s="7">
        <v>9</v>
      </c>
      <c r="E194" s="7">
        <v>10</v>
      </c>
      <c r="F194" s="7">
        <v>10</v>
      </c>
      <c r="G194" s="163">
        <f t="shared" si="16"/>
        <v>9.67</v>
      </c>
      <c r="H194" s="8">
        <f t="shared" si="19"/>
        <v>3</v>
      </c>
      <c r="I194" s="164">
        <f t="shared" si="18"/>
        <v>8</v>
      </c>
      <c r="J194" s="3" t="s">
        <v>259</v>
      </c>
      <c r="K194" s="125">
        <v>10</v>
      </c>
      <c r="L194" s="126">
        <f>SUM(M194+O194+Q194+S194)</f>
        <v>10</v>
      </c>
      <c r="M194" s="131">
        <f>COUNTIF($G$192:$G$201,"&gt;=9.4")</f>
        <v>6</v>
      </c>
      <c r="N194" s="128">
        <f>M194/15</f>
        <v>0.4</v>
      </c>
      <c r="O194" s="127">
        <f>COUNTIF($G$192:$G$201,"&gt;=9") -M194</f>
        <v>3</v>
      </c>
      <c r="P194" s="130">
        <f>O194/15</f>
        <v>0.2</v>
      </c>
      <c r="Q194" s="127">
        <f>COUNTIF($G$192:$G$201,"&gt;=8.5")-M194-O194</f>
        <v>0</v>
      </c>
      <c r="R194" s="129">
        <f>Q194/15</f>
        <v>0</v>
      </c>
      <c r="S194" s="131">
        <f>COUNTIF($G$192:$G$201,"&lt;8.5")</f>
        <v>1</v>
      </c>
      <c r="T194" s="128">
        <f>100%-N194-P194-R194</f>
        <v>0.39999999999999997</v>
      </c>
    </row>
    <row r="195" spans="1:20" ht="15" customHeight="1" x14ac:dyDescent="0.25">
      <c r="A195" s="106"/>
      <c r="B195" s="19" t="s">
        <v>81</v>
      </c>
      <c r="C195" s="21" t="s">
        <v>134</v>
      </c>
      <c r="D195" s="7">
        <v>6.5</v>
      </c>
      <c r="E195" s="7">
        <v>8.5</v>
      </c>
      <c r="F195" s="7">
        <v>10</v>
      </c>
      <c r="G195" s="163">
        <f t="shared" si="16"/>
        <v>8.33</v>
      </c>
      <c r="H195" s="8">
        <f t="shared" si="19"/>
        <v>19</v>
      </c>
      <c r="I195" s="164">
        <f t="shared" si="18"/>
        <v>45</v>
      </c>
      <c r="J195" s="3" t="s">
        <v>260</v>
      </c>
      <c r="K195" s="132" t="s">
        <v>174</v>
      </c>
      <c r="L195" s="133">
        <f>SUM(L192:L194)</f>
        <v>40</v>
      </c>
      <c r="M195" s="131">
        <f>SUM(M192:M194)</f>
        <v>19</v>
      </c>
      <c r="N195" s="134">
        <f>M195/51</f>
        <v>0.37254901960784315</v>
      </c>
      <c r="O195" s="131">
        <f>SUM(O192:O194)</f>
        <v>8</v>
      </c>
      <c r="P195" s="135">
        <f>O195/51</f>
        <v>0.15686274509803921</v>
      </c>
      <c r="Q195" s="131">
        <f>SUM(Q192:Q194)</f>
        <v>8</v>
      </c>
      <c r="R195" s="136">
        <f>Q195/51</f>
        <v>0.15686274509803921</v>
      </c>
      <c r="S195" s="131">
        <f>SUM(S192:S194)</f>
        <v>5</v>
      </c>
      <c r="T195" s="137">
        <f>S195/51</f>
        <v>9.8039215686274508E-2</v>
      </c>
    </row>
    <row r="196" spans="1:20" ht="15" customHeight="1" x14ac:dyDescent="0.25">
      <c r="A196" s="106"/>
      <c r="B196" s="107" t="s">
        <v>82</v>
      </c>
      <c r="C196" s="21" t="s">
        <v>135</v>
      </c>
      <c r="D196" s="7">
        <v>9</v>
      </c>
      <c r="E196" s="7">
        <v>10</v>
      </c>
      <c r="F196" s="7">
        <v>10</v>
      </c>
      <c r="G196" s="163">
        <f t="shared" si="16"/>
        <v>9.67</v>
      </c>
      <c r="H196" s="8">
        <f t="shared" si="19"/>
        <v>3</v>
      </c>
      <c r="I196" s="167">
        <f t="shared" si="18"/>
        <v>8</v>
      </c>
      <c r="J196" s="3" t="s">
        <v>108</v>
      </c>
      <c r="K196" s="3"/>
      <c r="L196" s="3"/>
      <c r="M196" s="3"/>
      <c r="N196" s="3"/>
      <c r="O196" s="3"/>
      <c r="P196" s="3"/>
      <c r="Q196" s="3"/>
      <c r="R196" s="3"/>
      <c r="S196" s="3"/>
      <c r="T196" s="3"/>
    </row>
    <row r="197" spans="1:20" ht="15" customHeight="1" x14ac:dyDescent="0.25">
      <c r="A197" s="106"/>
      <c r="B197" s="17" t="s">
        <v>136</v>
      </c>
      <c r="C197" s="20" t="s">
        <v>14</v>
      </c>
      <c r="D197" s="6">
        <v>9.5</v>
      </c>
      <c r="E197" s="6">
        <v>9.5</v>
      </c>
      <c r="F197" s="6">
        <v>10</v>
      </c>
      <c r="G197" s="163">
        <f t="shared" si="16"/>
        <v>9.67</v>
      </c>
      <c r="H197" s="8">
        <f t="shared" si="19"/>
        <v>3</v>
      </c>
      <c r="I197" s="164">
        <f t="shared" si="18"/>
        <v>8</v>
      </c>
      <c r="J197" s="3" t="s">
        <v>199</v>
      </c>
      <c r="K197" s="3"/>
      <c r="L197" s="3"/>
      <c r="M197" s="3"/>
      <c r="N197" s="3"/>
      <c r="O197" s="3"/>
      <c r="P197" s="3"/>
      <c r="Q197" s="3"/>
      <c r="R197" s="3"/>
      <c r="S197" s="3"/>
      <c r="T197" s="3"/>
    </row>
    <row r="198" spans="1:20" ht="15" customHeight="1" x14ac:dyDescent="0.25">
      <c r="A198" s="106"/>
      <c r="B198" s="19" t="s">
        <v>137</v>
      </c>
      <c r="C198" s="20" t="s">
        <v>138</v>
      </c>
      <c r="D198" s="7">
        <v>9</v>
      </c>
      <c r="E198" s="7">
        <v>10</v>
      </c>
      <c r="F198" s="7">
        <v>10</v>
      </c>
      <c r="G198" s="163">
        <f t="shared" si="16"/>
        <v>9.67</v>
      </c>
      <c r="H198" s="8">
        <f t="shared" si="19"/>
        <v>3</v>
      </c>
      <c r="I198" s="164">
        <f t="shared" si="18"/>
        <v>8</v>
      </c>
      <c r="J198" s="3" t="s">
        <v>110</v>
      </c>
      <c r="K198" s="3"/>
      <c r="L198" s="3"/>
      <c r="M198" s="3"/>
      <c r="N198" s="3"/>
      <c r="O198" s="3"/>
      <c r="P198" s="3"/>
      <c r="Q198" s="3"/>
      <c r="R198" s="3"/>
      <c r="S198" s="3"/>
      <c r="T198" s="3"/>
    </row>
    <row r="199" spans="1:20" ht="15" customHeight="1" x14ac:dyDescent="0.25">
      <c r="A199" s="106"/>
      <c r="B199" s="19" t="s">
        <v>139</v>
      </c>
      <c r="C199" s="21" t="s">
        <v>67</v>
      </c>
      <c r="D199" s="7">
        <v>8</v>
      </c>
      <c r="E199" s="7">
        <v>9.5</v>
      </c>
      <c r="F199" s="7">
        <v>10</v>
      </c>
      <c r="G199" s="163">
        <f t="shared" si="16"/>
        <v>9.17</v>
      </c>
      <c r="H199" s="8">
        <f t="shared" si="19"/>
        <v>13</v>
      </c>
      <c r="I199" s="164">
        <f t="shared" si="18"/>
        <v>28</v>
      </c>
      <c r="J199" s="3" t="s">
        <v>261</v>
      </c>
      <c r="K199" s="3"/>
      <c r="L199" s="3"/>
      <c r="M199" s="3"/>
      <c r="N199" s="3"/>
      <c r="O199" s="3"/>
      <c r="P199" s="3"/>
      <c r="Q199" s="3"/>
      <c r="R199" s="3"/>
      <c r="S199" s="3"/>
      <c r="T199" s="3"/>
    </row>
    <row r="200" spans="1:20" ht="15" customHeight="1" x14ac:dyDescent="0.25">
      <c r="A200" s="106"/>
      <c r="B200" s="19" t="s">
        <v>140</v>
      </c>
      <c r="C200" s="21" t="s">
        <v>55</v>
      </c>
      <c r="D200" s="7">
        <v>8</v>
      </c>
      <c r="E200" s="7">
        <v>10</v>
      </c>
      <c r="F200" s="7">
        <v>10</v>
      </c>
      <c r="G200" s="163">
        <f t="shared" si="16"/>
        <v>9.33</v>
      </c>
      <c r="H200" s="8">
        <f t="shared" si="19"/>
        <v>11</v>
      </c>
      <c r="I200" s="164">
        <f t="shared" si="18"/>
        <v>24</v>
      </c>
      <c r="J200" s="3" t="s">
        <v>59</v>
      </c>
      <c r="K200" s="3"/>
      <c r="L200" s="3"/>
      <c r="M200" s="3"/>
      <c r="N200" s="3"/>
      <c r="O200" s="3"/>
      <c r="P200" s="3"/>
      <c r="Q200" s="3"/>
      <c r="R200" s="3"/>
      <c r="S200" s="3"/>
      <c r="T200" s="3"/>
    </row>
    <row r="201" spans="1:20" ht="15" customHeight="1" thickBot="1" x14ac:dyDescent="0.3">
      <c r="A201" s="106"/>
      <c r="B201" s="22" t="s">
        <v>141</v>
      </c>
      <c r="C201" s="23" t="s">
        <v>98</v>
      </c>
      <c r="D201" s="12">
        <v>9</v>
      </c>
      <c r="E201" s="12">
        <v>9</v>
      </c>
      <c r="F201" s="12">
        <v>10</v>
      </c>
      <c r="G201" s="165">
        <f t="shared" si="16"/>
        <v>9.33</v>
      </c>
      <c r="H201" s="13">
        <f t="shared" si="19"/>
        <v>11</v>
      </c>
      <c r="I201" s="168">
        <f t="shared" si="18"/>
        <v>24</v>
      </c>
      <c r="J201" s="3" t="s">
        <v>262</v>
      </c>
      <c r="K201" s="3"/>
      <c r="L201" s="3"/>
      <c r="M201" s="3"/>
      <c r="N201" s="3"/>
      <c r="O201" s="3"/>
      <c r="P201" s="3"/>
      <c r="Q201" s="3"/>
      <c r="R201" s="3"/>
      <c r="S201" s="3"/>
      <c r="T201" s="3"/>
    </row>
    <row r="202" spans="1:20" ht="15" customHeight="1" x14ac:dyDescent="0.25">
      <c r="A202" s="106"/>
      <c r="B202" s="29" t="s">
        <v>46</v>
      </c>
      <c r="C202" s="41" t="s">
        <v>73</v>
      </c>
      <c r="D202" s="6">
        <v>8.5</v>
      </c>
      <c r="E202" s="6">
        <v>10</v>
      </c>
      <c r="F202" s="6">
        <v>10</v>
      </c>
      <c r="G202" s="163">
        <f t="shared" si="16"/>
        <v>9.5</v>
      </c>
      <c r="H202" s="8">
        <f>RANK(G202,$G$202:$G$216)</f>
        <v>7</v>
      </c>
      <c r="I202" s="164">
        <f t="shared" si="18"/>
        <v>20</v>
      </c>
      <c r="J202" s="3" t="s">
        <v>68</v>
      </c>
      <c r="K202" s="3"/>
      <c r="L202" s="3"/>
      <c r="M202" s="3"/>
      <c r="N202" s="3"/>
      <c r="O202" s="3"/>
      <c r="P202" s="3"/>
      <c r="Q202" s="3"/>
      <c r="R202" s="3"/>
      <c r="S202" s="3"/>
      <c r="T202" s="3"/>
    </row>
    <row r="203" spans="1:20" ht="15" customHeight="1" x14ac:dyDescent="0.25">
      <c r="A203" s="106"/>
      <c r="B203" s="30" t="s">
        <v>83</v>
      </c>
      <c r="C203" s="42" t="s">
        <v>40</v>
      </c>
      <c r="D203" s="6">
        <v>7.5</v>
      </c>
      <c r="E203" s="6">
        <v>8</v>
      </c>
      <c r="F203" s="6">
        <v>10</v>
      </c>
      <c r="G203" s="163">
        <f t="shared" si="16"/>
        <v>8.5</v>
      </c>
      <c r="H203" s="8">
        <f t="shared" ref="H203:H216" si="20">RANK(G203,$G$202:$G$216)</f>
        <v>13</v>
      </c>
      <c r="I203" s="164">
        <f t="shared" si="18"/>
        <v>42</v>
      </c>
      <c r="J203" s="3" t="s">
        <v>263</v>
      </c>
      <c r="K203" s="3"/>
      <c r="L203" s="3"/>
      <c r="M203" s="3"/>
      <c r="N203" s="3"/>
      <c r="O203" s="3"/>
      <c r="P203" s="3"/>
      <c r="Q203" s="3"/>
      <c r="R203" s="3"/>
      <c r="S203" s="3"/>
      <c r="T203" s="3"/>
    </row>
    <row r="204" spans="1:20" ht="15" customHeight="1" x14ac:dyDescent="0.25">
      <c r="A204" s="106"/>
      <c r="B204" s="30" t="s">
        <v>84</v>
      </c>
      <c r="C204" s="42" t="s">
        <v>142</v>
      </c>
      <c r="D204" s="7">
        <v>9</v>
      </c>
      <c r="E204" s="7">
        <v>10</v>
      </c>
      <c r="F204" s="7">
        <v>10</v>
      </c>
      <c r="G204" s="163">
        <f t="shared" si="16"/>
        <v>9.67</v>
      </c>
      <c r="H204" s="8">
        <f t="shared" si="20"/>
        <v>4</v>
      </c>
      <c r="I204" s="164">
        <f t="shared" si="18"/>
        <v>8</v>
      </c>
      <c r="J204" s="3" t="s">
        <v>105</v>
      </c>
      <c r="K204" s="3"/>
      <c r="L204" s="3"/>
      <c r="M204" s="3"/>
      <c r="N204" s="3"/>
      <c r="O204" s="3"/>
      <c r="P204" s="3"/>
      <c r="Q204" s="3"/>
      <c r="R204" s="3"/>
      <c r="S204" s="3"/>
      <c r="T204" s="3"/>
    </row>
    <row r="205" spans="1:20" ht="15" customHeight="1" x14ac:dyDescent="0.25">
      <c r="A205" s="106"/>
      <c r="B205" s="30" t="s">
        <v>86</v>
      </c>
      <c r="C205" s="43" t="s">
        <v>39</v>
      </c>
      <c r="D205" s="7">
        <v>10</v>
      </c>
      <c r="E205" s="7">
        <v>10</v>
      </c>
      <c r="F205" s="7">
        <v>10</v>
      </c>
      <c r="G205" s="163">
        <f t="shared" si="16"/>
        <v>10</v>
      </c>
      <c r="H205" s="8">
        <f t="shared" si="20"/>
        <v>1</v>
      </c>
      <c r="I205" s="164">
        <f t="shared" si="18"/>
        <v>1</v>
      </c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</row>
    <row r="206" spans="1:20" ht="15" customHeight="1" x14ac:dyDescent="0.25">
      <c r="A206" s="106"/>
      <c r="B206" s="30" t="s">
        <v>87</v>
      </c>
      <c r="C206" s="42" t="s">
        <v>143</v>
      </c>
      <c r="D206" s="7">
        <v>6</v>
      </c>
      <c r="E206" s="7">
        <v>9.5</v>
      </c>
      <c r="F206" s="7">
        <v>10</v>
      </c>
      <c r="G206" s="163">
        <f t="shared" si="16"/>
        <v>8.5</v>
      </c>
      <c r="H206" s="8">
        <f t="shared" si="20"/>
        <v>13</v>
      </c>
      <c r="I206" s="164">
        <f t="shared" si="18"/>
        <v>42</v>
      </c>
      <c r="J206" s="3" t="s">
        <v>264</v>
      </c>
      <c r="K206" s="3"/>
      <c r="L206" s="3"/>
      <c r="M206" s="3"/>
      <c r="N206" s="3"/>
      <c r="O206" s="3"/>
      <c r="P206" s="3"/>
      <c r="Q206" s="3"/>
      <c r="R206" s="3"/>
      <c r="S206" s="3"/>
      <c r="T206" s="3"/>
    </row>
    <row r="207" spans="1:20" ht="15" customHeight="1" x14ac:dyDescent="0.25">
      <c r="A207" s="106"/>
      <c r="B207" s="30" t="s">
        <v>88</v>
      </c>
      <c r="C207" s="42" t="s">
        <v>48</v>
      </c>
      <c r="D207" s="7">
        <v>5</v>
      </c>
      <c r="E207" s="7">
        <v>10</v>
      </c>
      <c r="F207" s="7">
        <v>10</v>
      </c>
      <c r="G207" s="163">
        <f t="shared" si="16"/>
        <v>8.33</v>
      </c>
      <c r="H207" s="8">
        <f t="shared" si="20"/>
        <v>15</v>
      </c>
      <c r="I207" s="164">
        <f t="shared" si="18"/>
        <v>45</v>
      </c>
      <c r="J207" s="3" t="s">
        <v>265</v>
      </c>
      <c r="K207" s="3"/>
      <c r="L207" s="3"/>
      <c r="M207" s="3"/>
      <c r="N207" s="3"/>
      <c r="O207" s="3"/>
      <c r="P207" s="3"/>
      <c r="Q207" s="3"/>
      <c r="R207" s="3"/>
      <c r="S207" s="3"/>
      <c r="T207" s="3"/>
    </row>
    <row r="208" spans="1:20" ht="15" customHeight="1" x14ac:dyDescent="0.25">
      <c r="A208" s="106"/>
      <c r="B208" s="30" t="s">
        <v>89</v>
      </c>
      <c r="C208" s="42" t="s">
        <v>57</v>
      </c>
      <c r="D208" s="7">
        <v>9.5</v>
      </c>
      <c r="E208" s="7">
        <v>9.5</v>
      </c>
      <c r="F208" s="7">
        <v>10</v>
      </c>
      <c r="G208" s="163">
        <f t="shared" si="16"/>
        <v>9.67</v>
      </c>
      <c r="H208" s="8">
        <f t="shared" si="20"/>
        <v>4</v>
      </c>
      <c r="I208" s="164">
        <f t="shared" si="18"/>
        <v>8</v>
      </c>
      <c r="J208" s="3" t="s">
        <v>266</v>
      </c>
      <c r="K208" s="3"/>
      <c r="L208" s="3"/>
      <c r="M208" s="3"/>
      <c r="N208" s="3"/>
      <c r="O208" s="3"/>
      <c r="P208" s="3"/>
      <c r="Q208" s="3"/>
      <c r="R208" s="3"/>
      <c r="S208" s="3"/>
      <c r="T208" s="3"/>
    </row>
    <row r="209" spans="1:20" ht="15" customHeight="1" x14ac:dyDescent="0.25">
      <c r="A209" s="106"/>
      <c r="B209" s="30" t="s">
        <v>90</v>
      </c>
      <c r="C209" s="42" t="s">
        <v>144</v>
      </c>
      <c r="D209" s="7">
        <v>9.5</v>
      </c>
      <c r="E209" s="7">
        <v>10</v>
      </c>
      <c r="F209" s="7">
        <v>10</v>
      </c>
      <c r="G209" s="163">
        <f t="shared" si="16"/>
        <v>9.83</v>
      </c>
      <c r="H209" s="8">
        <f t="shared" si="20"/>
        <v>2</v>
      </c>
      <c r="I209" s="164">
        <f t="shared" si="18"/>
        <v>2</v>
      </c>
      <c r="J209" s="3" t="s">
        <v>61</v>
      </c>
      <c r="K209" s="3"/>
      <c r="L209" s="3"/>
      <c r="M209" s="3"/>
      <c r="N209" s="3"/>
      <c r="O209" s="3"/>
      <c r="P209" s="3"/>
      <c r="Q209" s="3"/>
      <c r="R209" s="3"/>
      <c r="S209" s="3"/>
      <c r="T209" s="3"/>
    </row>
    <row r="210" spans="1:20" ht="15" customHeight="1" x14ac:dyDescent="0.25">
      <c r="A210" s="106"/>
      <c r="B210" s="30" t="s">
        <v>93</v>
      </c>
      <c r="C210" s="44" t="s">
        <v>74</v>
      </c>
      <c r="D210" s="7">
        <v>6.5</v>
      </c>
      <c r="E210" s="7">
        <v>9.5</v>
      </c>
      <c r="F210" s="7">
        <v>10</v>
      </c>
      <c r="G210" s="163">
        <f t="shared" si="16"/>
        <v>8.67</v>
      </c>
      <c r="H210" s="8">
        <f t="shared" si="20"/>
        <v>11</v>
      </c>
      <c r="I210" s="164">
        <f t="shared" si="18"/>
        <v>38</v>
      </c>
      <c r="J210" s="3" t="s">
        <v>267</v>
      </c>
      <c r="K210" s="3"/>
      <c r="L210" s="3"/>
      <c r="M210" s="3"/>
      <c r="N210" s="3"/>
      <c r="O210" s="3"/>
      <c r="P210" s="3"/>
      <c r="Q210" s="3"/>
      <c r="R210" s="3"/>
      <c r="S210" s="3"/>
      <c r="T210" s="3"/>
    </row>
    <row r="211" spans="1:20" ht="15" customHeight="1" x14ac:dyDescent="0.25">
      <c r="A211" s="106"/>
      <c r="B211" s="30" t="s">
        <v>94</v>
      </c>
      <c r="C211" s="42" t="s">
        <v>52</v>
      </c>
      <c r="D211" s="7">
        <v>6.5</v>
      </c>
      <c r="E211" s="7">
        <v>9.5</v>
      </c>
      <c r="F211" s="7">
        <v>10</v>
      </c>
      <c r="G211" s="163">
        <f t="shared" si="16"/>
        <v>8.67</v>
      </c>
      <c r="H211" s="8">
        <f t="shared" si="20"/>
        <v>11</v>
      </c>
      <c r="I211" s="164">
        <f t="shared" si="18"/>
        <v>38</v>
      </c>
      <c r="J211" s="3" t="s">
        <v>268</v>
      </c>
      <c r="K211" s="3"/>
      <c r="L211" s="3"/>
      <c r="M211" s="3"/>
      <c r="N211" s="3"/>
      <c r="O211" s="3"/>
      <c r="P211" s="3"/>
      <c r="Q211" s="3"/>
      <c r="R211" s="3"/>
      <c r="S211" s="3"/>
      <c r="T211" s="3"/>
    </row>
    <row r="212" spans="1:20" ht="15" customHeight="1" x14ac:dyDescent="0.25">
      <c r="A212" s="106"/>
      <c r="B212" s="30" t="s">
        <v>95</v>
      </c>
      <c r="C212" s="42" t="s">
        <v>26</v>
      </c>
      <c r="D212" s="7">
        <v>9</v>
      </c>
      <c r="E212" s="7">
        <v>10</v>
      </c>
      <c r="F212" s="7">
        <v>10</v>
      </c>
      <c r="G212" s="163">
        <f t="shared" si="16"/>
        <v>9.67</v>
      </c>
      <c r="H212" s="8">
        <f t="shared" si="20"/>
        <v>4</v>
      </c>
      <c r="I212" s="164">
        <f t="shared" si="18"/>
        <v>8</v>
      </c>
      <c r="J212" s="3" t="s">
        <v>108</v>
      </c>
      <c r="K212" s="3"/>
      <c r="L212" s="3"/>
      <c r="M212" s="3"/>
      <c r="N212" s="3"/>
      <c r="O212" s="3"/>
      <c r="P212" s="3"/>
      <c r="Q212" s="3"/>
      <c r="R212" s="3"/>
      <c r="S212" s="3"/>
      <c r="T212" s="3"/>
    </row>
    <row r="213" spans="1:20" ht="15" customHeight="1" x14ac:dyDescent="0.25">
      <c r="A213" s="106"/>
      <c r="B213" s="30" t="s">
        <v>97</v>
      </c>
      <c r="C213" s="45" t="s">
        <v>145</v>
      </c>
      <c r="D213" s="7">
        <v>8</v>
      </c>
      <c r="E213" s="7">
        <v>9</v>
      </c>
      <c r="F213" s="7">
        <v>10</v>
      </c>
      <c r="G213" s="163">
        <f t="shared" si="16"/>
        <v>9</v>
      </c>
      <c r="H213" s="8">
        <f t="shared" si="20"/>
        <v>10</v>
      </c>
      <c r="I213" s="164">
        <f t="shared" si="18"/>
        <v>32</v>
      </c>
      <c r="J213" s="3" t="s">
        <v>269</v>
      </c>
      <c r="K213" s="3"/>
      <c r="L213" s="3"/>
      <c r="M213" s="3"/>
      <c r="N213" s="3"/>
      <c r="O213" s="3"/>
      <c r="P213" s="3"/>
      <c r="Q213" s="3"/>
      <c r="R213" s="3"/>
      <c r="S213" s="3"/>
      <c r="T213" s="3"/>
    </row>
    <row r="214" spans="1:20" ht="15" customHeight="1" x14ac:dyDescent="0.25">
      <c r="A214" s="106"/>
      <c r="B214" s="30" t="s">
        <v>99</v>
      </c>
      <c r="C214" s="42" t="s">
        <v>54</v>
      </c>
      <c r="D214" s="7">
        <v>8</v>
      </c>
      <c r="E214" s="7">
        <v>10</v>
      </c>
      <c r="F214" s="7">
        <v>10</v>
      </c>
      <c r="G214" s="163">
        <f t="shared" si="16"/>
        <v>9.33</v>
      </c>
      <c r="H214" s="8">
        <f t="shared" si="20"/>
        <v>8</v>
      </c>
      <c r="I214" s="164">
        <f t="shared" si="18"/>
        <v>24</v>
      </c>
      <c r="J214" s="3" t="s">
        <v>243</v>
      </c>
      <c r="K214" s="3"/>
      <c r="L214" s="3"/>
      <c r="M214" s="3"/>
      <c r="N214" s="3"/>
      <c r="O214" s="3"/>
      <c r="P214" s="3"/>
      <c r="Q214" s="3"/>
      <c r="R214" s="3"/>
      <c r="S214" s="3"/>
      <c r="T214" s="3"/>
    </row>
    <row r="215" spans="1:20" ht="15" customHeight="1" x14ac:dyDescent="0.25">
      <c r="A215" s="106"/>
      <c r="B215" s="30" t="s">
        <v>100</v>
      </c>
      <c r="C215" s="42" t="s">
        <v>24</v>
      </c>
      <c r="D215" s="7">
        <v>8</v>
      </c>
      <c r="E215" s="7">
        <v>10</v>
      </c>
      <c r="F215" s="7">
        <v>10</v>
      </c>
      <c r="G215" s="163">
        <f t="shared" si="16"/>
        <v>9.33</v>
      </c>
      <c r="H215" s="8">
        <f t="shared" si="20"/>
        <v>8</v>
      </c>
      <c r="I215" s="164">
        <f t="shared" si="18"/>
        <v>24</v>
      </c>
      <c r="J215" s="3" t="s">
        <v>106</v>
      </c>
      <c r="K215" s="3"/>
      <c r="L215" s="3"/>
      <c r="M215" s="3"/>
      <c r="N215" s="3"/>
      <c r="O215" s="3"/>
      <c r="P215" s="3"/>
      <c r="Q215" s="3"/>
      <c r="R215" s="3"/>
      <c r="S215" s="3"/>
      <c r="T215" s="3"/>
    </row>
    <row r="216" spans="1:20" ht="15" customHeight="1" thickBot="1" x14ac:dyDescent="0.3">
      <c r="A216" s="138"/>
      <c r="B216" s="35" t="s">
        <v>101</v>
      </c>
      <c r="C216" s="46" t="s">
        <v>56</v>
      </c>
      <c r="D216" s="12">
        <v>9.5</v>
      </c>
      <c r="E216" s="12">
        <v>10</v>
      </c>
      <c r="F216" s="12">
        <v>10</v>
      </c>
      <c r="G216" s="165">
        <f t="shared" si="16"/>
        <v>9.83</v>
      </c>
      <c r="H216" s="13">
        <f t="shared" si="20"/>
        <v>2</v>
      </c>
      <c r="I216" s="168">
        <f t="shared" si="18"/>
        <v>2</v>
      </c>
      <c r="J216" s="3" t="s">
        <v>63</v>
      </c>
      <c r="K216" s="3"/>
      <c r="L216" s="3"/>
      <c r="M216" s="3"/>
      <c r="N216" s="3"/>
      <c r="O216" s="3"/>
      <c r="P216" s="3"/>
      <c r="Q216" s="3"/>
      <c r="R216" s="3"/>
      <c r="S216" s="3"/>
      <c r="T216" s="3"/>
    </row>
  </sheetData>
  <mergeCells count="66">
    <mergeCell ref="A192:A216"/>
    <mergeCell ref="H165:I165"/>
    <mergeCell ref="A167:A191"/>
    <mergeCell ref="K189:T189"/>
    <mergeCell ref="K190:K191"/>
    <mergeCell ref="L190:L191"/>
    <mergeCell ref="M190:N190"/>
    <mergeCell ref="O190:P190"/>
    <mergeCell ref="Q190:R190"/>
    <mergeCell ref="S190:T190"/>
    <mergeCell ref="C163:F163"/>
    <mergeCell ref="C164:G164"/>
    <mergeCell ref="A165:A166"/>
    <mergeCell ref="B165:B166"/>
    <mergeCell ref="C165:C166"/>
    <mergeCell ref="D165:F165"/>
    <mergeCell ref="G165:G166"/>
    <mergeCell ref="K135:T135"/>
    <mergeCell ref="K136:K137"/>
    <mergeCell ref="L136:L137"/>
    <mergeCell ref="M136:N136"/>
    <mergeCell ref="O136:P136"/>
    <mergeCell ref="Q136:R136"/>
    <mergeCell ref="S136:T136"/>
    <mergeCell ref="K81:T81"/>
    <mergeCell ref="K82:K83"/>
    <mergeCell ref="L82:L83"/>
    <mergeCell ref="M82:N82"/>
    <mergeCell ref="O82:P82"/>
    <mergeCell ref="Q82:R82"/>
    <mergeCell ref="S82:T82"/>
    <mergeCell ref="K27:T27"/>
    <mergeCell ref="K28:K29"/>
    <mergeCell ref="L28:L29"/>
    <mergeCell ref="M28:N28"/>
    <mergeCell ref="O28:P28"/>
    <mergeCell ref="Q28:R28"/>
    <mergeCell ref="S28:T28"/>
    <mergeCell ref="H3:I3"/>
    <mergeCell ref="A5:A29"/>
    <mergeCell ref="C1:G1"/>
    <mergeCell ref="C2:G2"/>
    <mergeCell ref="A3:A4"/>
    <mergeCell ref="B3:B4"/>
    <mergeCell ref="C3:C4"/>
    <mergeCell ref="D3:F3"/>
    <mergeCell ref="G3:G4"/>
    <mergeCell ref="A30:A54"/>
    <mergeCell ref="C56:G56"/>
    <mergeCell ref="A57:A58"/>
    <mergeCell ref="B57:B58"/>
    <mergeCell ref="C57:C58"/>
    <mergeCell ref="D57:F57"/>
    <mergeCell ref="G57:G58"/>
    <mergeCell ref="A113:A137"/>
    <mergeCell ref="A138:A162"/>
    <mergeCell ref="H57:I57"/>
    <mergeCell ref="A59:A83"/>
    <mergeCell ref="A84:A108"/>
    <mergeCell ref="C109:F109"/>
    <mergeCell ref="A111:A112"/>
    <mergeCell ref="B111:B112"/>
    <mergeCell ref="C111:C112"/>
    <mergeCell ref="D111:F111"/>
    <mergeCell ref="G111:G112"/>
    <mergeCell ref="H111:I111"/>
  </mergeCells>
  <conditionalFormatting sqref="E16:E39">
    <cfRule type="cellIs" dxfId="43" priority="48" stopIfTrue="1" operator="lessThan">
      <formula>5</formula>
    </cfRule>
  </conditionalFormatting>
  <conditionalFormatting sqref="F50:F53 E5:F36 F37:F48 E37:E54">
    <cfRule type="cellIs" dxfId="42" priority="47" stopIfTrue="1" operator="lessThanOrEqual">
      <formula>8</formula>
    </cfRule>
  </conditionalFormatting>
  <conditionalFormatting sqref="G5:G54">
    <cfRule type="cellIs" dxfId="41" priority="46" stopIfTrue="1" operator="lessThan">
      <formula>7.5</formula>
    </cfRule>
  </conditionalFormatting>
  <conditionalFormatting sqref="H5:H54">
    <cfRule type="cellIs" dxfId="40" priority="45" stopIfTrue="1" operator="greaterThanOrEqual">
      <formula>19</formula>
    </cfRule>
  </conditionalFormatting>
  <conditionalFormatting sqref="H40:H54">
    <cfRule type="cellIs" dxfId="39" priority="42" operator="greaterThan">
      <formula>13</formula>
    </cfRule>
    <cfRule type="cellIs" dxfId="38" priority="43" stopIfTrue="1" operator="greaterThan">
      <formula>13</formula>
    </cfRule>
    <cfRule type="cellIs" dxfId="37" priority="44" stopIfTrue="1" operator="greaterThanOrEqual">
      <formula>14</formula>
    </cfRule>
  </conditionalFormatting>
  <conditionalFormatting sqref="D5:D54">
    <cfRule type="cellIs" dxfId="36" priority="41" stopIfTrue="1" operator="equal">
      <formula>10</formula>
    </cfRule>
  </conditionalFormatting>
  <conditionalFormatting sqref="H5:H54">
    <cfRule type="cellIs" dxfId="35" priority="36" operator="greaterThan">
      <formula>13</formula>
    </cfRule>
    <cfRule type="cellIs" dxfId="34" priority="37" stopIfTrue="1" operator="greaterThan">
      <formula>13</formula>
    </cfRule>
    <cfRule type="cellIs" dxfId="33" priority="38" stopIfTrue="1" operator="greaterThan">
      <formula>13</formula>
    </cfRule>
    <cfRule type="cellIs" dxfId="32" priority="39" stopIfTrue="1" operator="greaterThan">
      <formula>13</formula>
    </cfRule>
    <cfRule type="cellIs" dxfId="31" priority="40" stopIfTrue="1" operator="equal">
      <formula>14</formula>
    </cfRule>
  </conditionalFormatting>
  <conditionalFormatting sqref="H21:H54">
    <cfRule type="cellIs" dxfId="30" priority="34" operator="greaterThan">
      <formula>18</formula>
    </cfRule>
    <cfRule type="cellIs" dxfId="29" priority="35" stopIfTrue="1" operator="greaterThan">
      <formula>18</formula>
    </cfRule>
  </conditionalFormatting>
  <conditionalFormatting sqref="I5:I54">
    <cfRule type="cellIs" dxfId="28" priority="32" operator="lessThan">
      <formula>3</formula>
    </cfRule>
    <cfRule type="cellIs" dxfId="27" priority="33" operator="greaterThan">
      <formula>44</formula>
    </cfRule>
  </conditionalFormatting>
  <conditionalFormatting sqref="H5:H54">
    <cfRule type="cellIs" dxfId="26" priority="30" operator="lessThan">
      <formula>4</formula>
    </cfRule>
    <cfRule type="cellIs" dxfId="25" priority="31" operator="lessThan">
      <formula>3</formula>
    </cfRule>
  </conditionalFormatting>
  <conditionalFormatting sqref="E43:E44">
    <cfRule type="cellIs" dxfId="24" priority="29" stopIfTrue="1" operator="lessThan">
      <formula>5</formula>
    </cfRule>
  </conditionalFormatting>
  <conditionalFormatting sqref="E70:E78 E97:E98">
    <cfRule type="cellIs" dxfId="23" priority="28" stopIfTrue="1" operator="lessThan">
      <formula>5</formula>
    </cfRule>
  </conditionalFormatting>
  <conditionalFormatting sqref="F59:F107 E59:E98 E167:F216 E105:E108">
    <cfRule type="cellIs" dxfId="22" priority="27" stopIfTrue="1" operator="lessThanOrEqual">
      <formula>8</formula>
    </cfRule>
  </conditionalFormatting>
  <conditionalFormatting sqref="H182:H216">
    <cfRule type="cellIs" dxfId="21" priority="26" stopIfTrue="1" operator="greaterThanOrEqual">
      <formula>19</formula>
    </cfRule>
  </conditionalFormatting>
  <conditionalFormatting sqref="G113:G162">
    <cfRule type="cellIs" priority="25" stopIfTrue="1" operator="greaterThanOrEqual">
      <formula>9</formula>
    </cfRule>
  </conditionalFormatting>
  <conditionalFormatting sqref="I113:I162">
    <cfRule type="cellIs" dxfId="20" priority="23" operator="greaterThan">
      <formula>44</formula>
    </cfRule>
    <cfRule type="cellIs" dxfId="19" priority="24" stopIfTrue="1" operator="lessThan">
      <formula>4</formula>
    </cfRule>
  </conditionalFormatting>
  <conditionalFormatting sqref="H128:H162">
    <cfRule type="cellIs" dxfId="18" priority="22" stopIfTrue="1" operator="greaterThanOrEqual">
      <formula>19</formula>
    </cfRule>
  </conditionalFormatting>
  <conditionalFormatting sqref="H113:H162">
    <cfRule type="cellIs" dxfId="17" priority="21" stopIfTrue="1" operator="greaterThanOrEqual">
      <formula>14</formula>
    </cfRule>
  </conditionalFormatting>
  <conditionalFormatting sqref="H167:H216">
    <cfRule type="cellIs" dxfId="16" priority="20" stopIfTrue="1" operator="greaterThanOrEqual">
      <formula>14</formula>
    </cfRule>
  </conditionalFormatting>
  <conditionalFormatting sqref="D167:D216 D59:D108">
    <cfRule type="cellIs" dxfId="15" priority="19" stopIfTrue="1" operator="equal">
      <formula>10</formula>
    </cfRule>
  </conditionalFormatting>
  <conditionalFormatting sqref="G167:G216">
    <cfRule type="cellIs" priority="18" stopIfTrue="1" operator="greaterThanOrEqual">
      <formula>8.7</formula>
    </cfRule>
  </conditionalFormatting>
  <conditionalFormatting sqref="D167:D216">
    <cfRule type="dataBar" priority="16">
      <dataBar>
        <cfvo type="min"/>
        <cfvo type="max"/>
        <color theme="0"/>
      </dataBar>
    </cfRule>
    <cfRule type="dataBar" priority="17">
      <dataBar>
        <cfvo type="num" val="10"/>
        <cfvo type="max"/>
        <color rgb="FF638EC6"/>
      </dataBar>
    </cfRule>
  </conditionalFormatting>
  <conditionalFormatting sqref="H113:H162">
    <cfRule type="cellIs" dxfId="14" priority="15" operator="lessThan">
      <formula>4</formula>
    </cfRule>
  </conditionalFormatting>
  <conditionalFormatting sqref="H167:H216">
    <cfRule type="cellIs" dxfId="13" priority="14" operator="lessThan">
      <formula>4</formula>
    </cfRule>
  </conditionalFormatting>
  <conditionalFormatting sqref="I167:I216">
    <cfRule type="cellIs" dxfId="12" priority="12" operator="lessThan">
      <formula>3</formula>
    </cfRule>
    <cfRule type="cellIs" dxfId="11" priority="13" operator="greaterThan">
      <formula>44</formula>
    </cfRule>
  </conditionalFormatting>
  <conditionalFormatting sqref="E124:E132 E151:E152">
    <cfRule type="cellIs" dxfId="10" priority="11" stopIfTrue="1" operator="lessThan">
      <formula>5</formula>
    </cfRule>
  </conditionalFormatting>
  <conditionalFormatting sqref="F113:F161 E113:E152 E159:E162">
    <cfRule type="cellIs" dxfId="9" priority="10" stopIfTrue="1" operator="lessThanOrEqual">
      <formula>8</formula>
    </cfRule>
  </conditionalFormatting>
  <conditionalFormatting sqref="D113:D162">
    <cfRule type="cellIs" dxfId="8" priority="2" operator="lessThan">
      <formula>5</formula>
    </cfRule>
    <cfRule type="cellIs" dxfId="7" priority="9" stopIfTrue="1" operator="equal">
      <formula>10</formula>
    </cfRule>
  </conditionalFormatting>
  <conditionalFormatting sqref="H59:H108">
    <cfRule type="cellIs" dxfId="6" priority="3" operator="lessThan">
      <formula>4</formula>
    </cfRule>
    <cfRule type="cellIs" dxfId="5" priority="6" operator="lessThan">
      <formula>2</formula>
    </cfRule>
    <cfRule type="cellIs" dxfId="4" priority="8" operator="greaterThan">
      <formula>17</formula>
    </cfRule>
  </conditionalFormatting>
  <conditionalFormatting sqref="H25:H54">
    <cfRule type="cellIs" dxfId="3" priority="7" operator="greaterThan">
      <formula>13</formula>
    </cfRule>
  </conditionalFormatting>
  <conditionalFormatting sqref="I59:I108">
    <cfRule type="cellIs" dxfId="2" priority="4" operator="lessThan">
      <formula>4</formula>
    </cfRule>
    <cfRule type="cellIs" dxfId="1" priority="5" operator="greaterThan">
      <formula>45</formula>
    </cfRule>
  </conditionalFormatting>
  <conditionalFormatting sqref="G59:G110">
    <cfRule type="cellIs" dxfId="0" priority="1" stopIfTrue="1" operator="lessThan">
      <formula>7.5</formula>
    </cfRule>
  </conditionalFormatting>
  <dataValidations count="1">
    <dataValidation type="decimal" operator="lessThanOrEqual" allowBlank="1" showInputMessage="1" showErrorMessage="1" errorTitle="Chú Ý" error="Nhập sai" promptTitle="Điểm nhập" sqref="F50:F53 D51:E54 D5:E30 F5:F43 D37:E44 D167:F216 D59:E80 D90:E98 F59:F97 D113:E134 D144:E152 F113:F151">
      <formula1>10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abSelected="1" topLeftCell="A36" workbookViewId="0">
      <selection activeCell="E56" sqref="E56"/>
    </sheetView>
  </sheetViews>
  <sheetFormatPr defaultRowHeight="15" x14ac:dyDescent="0.25"/>
  <cols>
    <col min="1" max="1" width="7.7109375" customWidth="1"/>
    <col min="2" max="2" width="7.5703125" customWidth="1"/>
    <col min="3" max="3" width="16" customWidth="1"/>
    <col min="7" max="7" width="9.140625" customWidth="1"/>
    <col min="8" max="8" width="11.140625" customWidth="1"/>
    <col min="9" max="9" width="9.28515625" customWidth="1"/>
    <col min="10" max="10" width="10.28515625" customWidth="1"/>
  </cols>
  <sheetData>
    <row r="1" spans="1:10" ht="22.5" x14ac:dyDescent="0.3">
      <c r="A1" s="1"/>
      <c r="B1" s="1"/>
      <c r="C1" s="82" t="s">
        <v>117</v>
      </c>
      <c r="D1" s="82"/>
      <c r="E1" s="82"/>
      <c r="F1" s="82"/>
      <c r="G1" s="82"/>
      <c r="H1" s="82"/>
      <c r="I1" s="82"/>
      <c r="J1" s="83"/>
    </row>
    <row r="2" spans="1:10" ht="18" x14ac:dyDescent="0.25">
      <c r="A2" s="4"/>
      <c r="B2" s="4"/>
      <c r="C2" s="75" t="s">
        <v>118</v>
      </c>
      <c r="D2" s="75"/>
      <c r="E2" s="75"/>
      <c r="F2" s="75"/>
      <c r="G2" s="75"/>
      <c r="H2" s="75"/>
      <c r="I2" s="4"/>
      <c r="J2" s="83"/>
    </row>
    <row r="3" spans="1:10" x14ac:dyDescent="0.25">
      <c r="A3" s="84" t="s">
        <v>2</v>
      </c>
      <c r="B3" s="85" t="s">
        <v>3</v>
      </c>
      <c r="C3" s="86" t="s">
        <v>4</v>
      </c>
      <c r="D3" s="87" t="s">
        <v>119</v>
      </c>
      <c r="E3" s="88"/>
      <c r="F3" s="88"/>
      <c r="G3" s="88"/>
      <c r="H3" s="89" t="s">
        <v>120</v>
      </c>
      <c r="I3" s="90" t="s">
        <v>7</v>
      </c>
      <c r="J3" s="90"/>
    </row>
    <row r="4" spans="1:10" x14ac:dyDescent="0.25">
      <c r="A4" s="91"/>
      <c r="B4" s="92"/>
      <c r="C4" s="93"/>
      <c r="D4" s="94" t="s">
        <v>121</v>
      </c>
      <c r="E4" s="94" t="s">
        <v>122</v>
      </c>
      <c r="F4" s="94" t="s">
        <v>123</v>
      </c>
      <c r="G4" s="94" t="s">
        <v>124</v>
      </c>
      <c r="H4" s="95"/>
      <c r="I4" s="96" t="s">
        <v>11</v>
      </c>
      <c r="J4" s="97" t="s">
        <v>12</v>
      </c>
    </row>
    <row r="5" spans="1:10" ht="17.25" x14ac:dyDescent="0.25">
      <c r="A5" s="98" t="s">
        <v>125</v>
      </c>
      <c r="B5" s="5" t="s">
        <v>13</v>
      </c>
      <c r="C5" s="37" t="s">
        <v>30</v>
      </c>
      <c r="D5" s="99">
        <f>[1]W2!G5</f>
        <v>9.83</v>
      </c>
      <c r="E5" s="99">
        <f>[1]W2!G59</f>
        <v>10</v>
      </c>
      <c r="F5" s="99">
        <f>[1]W2!G113</f>
        <v>9.83</v>
      </c>
      <c r="G5" s="99">
        <f>[1]W2!G167</f>
        <v>9.67</v>
      </c>
      <c r="H5" s="100">
        <f xml:space="preserve"> ROUND(AVERAGE(D5:G5),2)</f>
        <v>9.83</v>
      </c>
      <c r="I5" s="8">
        <f>RANK(H5,$H$5:$H$19)</f>
        <v>1</v>
      </c>
      <c r="J5" s="8">
        <f t="shared" ref="J5:J54" si="0">RANK(H5,$H$5:$H$54)</f>
        <v>1</v>
      </c>
    </row>
    <row r="6" spans="1:10" ht="17.25" x14ac:dyDescent="0.25">
      <c r="A6" s="98"/>
      <c r="B6" s="9" t="s">
        <v>15</v>
      </c>
      <c r="C6" s="38" t="s">
        <v>126</v>
      </c>
      <c r="D6" s="99">
        <f>[1]W2!G6</f>
        <v>9.83</v>
      </c>
      <c r="E6" s="99">
        <f>[1]W2!G60</f>
        <v>9.83</v>
      </c>
      <c r="F6" s="99">
        <f>[1]W2!G114</f>
        <v>9.83</v>
      </c>
      <c r="G6" s="99">
        <f>[1]W2!G168</f>
        <v>9.83</v>
      </c>
      <c r="H6" s="100">
        <f t="shared" ref="H6:H54" si="1" xml:space="preserve"> ROUND(AVERAGE(D6:G6),2)</f>
        <v>9.83</v>
      </c>
      <c r="I6" s="8">
        <f t="shared" ref="I6:I19" si="2">RANK(H6,$H$5:$H$19)</f>
        <v>1</v>
      </c>
      <c r="J6" s="8">
        <f t="shared" si="0"/>
        <v>1</v>
      </c>
    </row>
    <row r="7" spans="1:10" ht="17.25" x14ac:dyDescent="0.25">
      <c r="A7" s="98"/>
      <c r="B7" s="9" t="s">
        <v>16</v>
      </c>
      <c r="C7" s="38" t="s">
        <v>17</v>
      </c>
      <c r="D7" s="99">
        <f>[1]W2!G7</f>
        <v>9.83</v>
      </c>
      <c r="E7" s="99">
        <f>[1]W2!G61</f>
        <v>9.5</v>
      </c>
      <c r="F7" s="99">
        <f>[1]W2!G115</f>
        <v>9.83</v>
      </c>
      <c r="G7" s="99">
        <f>[1]W2!G169</f>
        <v>9.67</v>
      </c>
      <c r="H7" s="100">
        <f t="shared" si="1"/>
        <v>9.7100000000000009</v>
      </c>
      <c r="I7" s="8">
        <f t="shared" si="2"/>
        <v>3</v>
      </c>
      <c r="J7" s="8">
        <f t="shared" si="0"/>
        <v>5</v>
      </c>
    </row>
    <row r="8" spans="1:10" ht="17.25" x14ac:dyDescent="0.25">
      <c r="A8" s="98"/>
      <c r="B8" s="9" t="s">
        <v>18</v>
      </c>
      <c r="C8" s="38" t="s">
        <v>60</v>
      </c>
      <c r="D8" s="99">
        <f>[1]W2!G8</f>
        <v>9.67</v>
      </c>
      <c r="E8" s="99">
        <f>[1]W2!G62</f>
        <v>9.17</v>
      </c>
      <c r="F8" s="99">
        <f>[1]W2!G116</f>
        <v>9</v>
      </c>
      <c r="G8" s="99">
        <f>[1]W2!G170</f>
        <v>9.17</v>
      </c>
      <c r="H8" s="100">
        <f t="shared" si="1"/>
        <v>9.25</v>
      </c>
      <c r="I8" s="8">
        <f t="shared" si="2"/>
        <v>9</v>
      </c>
      <c r="J8" s="8">
        <f t="shared" si="0"/>
        <v>29</v>
      </c>
    </row>
    <row r="9" spans="1:10" ht="17.25" x14ac:dyDescent="0.25">
      <c r="A9" s="98"/>
      <c r="B9" s="9" t="s">
        <v>19</v>
      </c>
      <c r="C9" s="38" t="s">
        <v>51</v>
      </c>
      <c r="D9" s="99">
        <f>[1]W2!G9</f>
        <v>8.67</v>
      </c>
      <c r="E9" s="99">
        <f>[1]W2!G63</f>
        <v>8.33</v>
      </c>
      <c r="F9" s="99">
        <f>[1]W2!G117</f>
        <v>9.5</v>
      </c>
      <c r="G9" s="99">
        <f>[1]W2!G171</f>
        <v>9</v>
      </c>
      <c r="H9" s="100">
        <f t="shared" si="1"/>
        <v>8.8800000000000008</v>
      </c>
      <c r="I9" s="8">
        <f t="shared" si="2"/>
        <v>13</v>
      </c>
      <c r="J9" s="8">
        <f t="shared" si="0"/>
        <v>43</v>
      </c>
    </row>
    <row r="10" spans="1:10" ht="17.25" x14ac:dyDescent="0.25">
      <c r="A10" s="98"/>
      <c r="B10" s="9" t="s">
        <v>20</v>
      </c>
      <c r="C10" s="38" t="s">
        <v>127</v>
      </c>
      <c r="D10" s="99">
        <f>[1]W2!G10</f>
        <v>9.17</v>
      </c>
      <c r="E10" s="99">
        <f>[1]W2!G64</f>
        <v>9.67</v>
      </c>
      <c r="F10" s="99">
        <f>[1]W2!G118</f>
        <v>9.17</v>
      </c>
      <c r="G10" s="99">
        <f>[1]W2!G172</f>
        <v>8</v>
      </c>
      <c r="H10" s="100">
        <f t="shared" si="1"/>
        <v>9</v>
      </c>
      <c r="I10" s="8">
        <f t="shared" si="2"/>
        <v>11</v>
      </c>
      <c r="J10" s="8">
        <f t="shared" si="0"/>
        <v>39</v>
      </c>
    </row>
    <row r="11" spans="1:10" ht="17.25" x14ac:dyDescent="0.25">
      <c r="A11" s="98"/>
      <c r="B11" s="9" t="s">
        <v>22</v>
      </c>
      <c r="C11" s="38" t="s">
        <v>53</v>
      </c>
      <c r="D11" s="99">
        <f>[1]W2!G11</f>
        <v>8.5</v>
      </c>
      <c r="E11" s="99">
        <f>[1]W2!G65</f>
        <v>9.17</v>
      </c>
      <c r="F11" s="99">
        <f>[1]W2!G119</f>
        <v>9.33</v>
      </c>
      <c r="G11" s="99">
        <f>[1]W2!G173</f>
        <v>8.83</v>
      </c>
      <c r="H11" s="100">
        <f t="shared" si="1"/>
        <v>8.9600000000000009</v>
      </c>
      <c r="I11" s="8">
        <f t="shared" si="2"/>
        <v>12</v>
      </c>
      <c r="J11" s="8">
        <f t="shared" si="0"/>
        <v>40</v>
      </c>
    </row>
    <row r="12" spans="1:10" ht="17.25" x14ac:dyDescent="0.25">
      <c r="A12" s="98"/>
      <c r="B12" s="9" t="s">
        <v>23</v>
      </c>
      <c r="C12" s="38" t="s">
        <v>33</v>
      </c>
      <c r="D12" s="99">
        <f>[1]W2!G12</f>
        <v>9.5</v>
      </c>
      <c r="E12" s="99">
        <f>[1]W2!G66</f>
        <v>10</v>
      </c>
      <c r="F12" s="99">
        <f>[1]W2!G120</f>
        <v>9.5</v>
      </c>
      <c r="G12" s="99">
        <f>[1]W2!G174</f>
        <v>9.5</v>
      </c>
      <c r="H12" s="100">
        <f t="shared" si="1"/>
        <v>9.6300000000000008</v>
      </c>
      <c r="I12" s="8">
        <f t="shared" si="2"/>
        <v>4</v>
      </c>
      <c r="J12" s="8">
        <f t="shared" si="0"/>
        <v>8</v>
      </c>
    </row>
    <row r="13" spans="1:10" ht="17.25" x14ac:dyDescent="0.25">
      <c r="A13" s="98"/>
      <c r="B13" s="9" t="s">
        <v>25</v>
      </c>
      <c r="C13" s="38" t="s">
        <v>49</v>
      </c>
      <c r="D13" s="99">
        <f>[1]W2!G13</f>
        <v>9.5</v>
      </c>
      <c r="E13" s="99">
        <f>[1]W2!G67</f>
        <v>9.5</v>
      </c>
      <c r="F13" s="99">
        <f>[1]W2!G121</f>
        <v>9.5</v>
      </c>
      <c r="G13" s="99">
        <f>[1]W2!G175</f>
        <v>8.67</v>
      </c>
      <c r="H13" s="100">
        <f t="shared" si="1"/>
        <v>9.2899999999999991</v>
      </c>
      <c r="I13" s="8">
        <f t="shared" si="2"/>
        <v>7</v>
      </c>
      <c r="J13" s="8">
        <f t="shared" si="0"/>
        <v>24</v>
      </c>
    </row>
    <row r="14" spans="1:10" ht="17.25" x14ac:dyDescent="0.25">
      <c r="A14" s="98"/>
      <c r="B14" s="9" t="s">
        <v>27</v>
      </c>
      <c r="C14" s="38" t="s">
        <v>47</v>
      </c>
      <c r="D14" s="99">
        <f>[1]W2!G14</f>
        <v>9.33</v>
      </c>
      <c r="E14" s="99">
        <f>[1]W2!G68</f>
        <v>9</v>
      </c>
      <c r="F14" s="99">
        <f>[1]W2!G122</f>
        <v>9.5</v>
      </c>
      <c r="G14" s="99">
        <f>[1]W2!G176</f>
        <v>9.5</v>
      </c>
      <c r="H14" s="100">
        <f t="shared" si="1"/>
        <v>9.33</v>
      </c>
      <c r="I14" s="8">
        <f t="shared" si="2"/>
        <v>6</v>
      </c>
      <c r="J14" s="8">
        <f t="shared" si="0"/>
        <v>23</v>
      </c>
    </row>
    <row r="15" spans="1:10" ht="17.25" x14ac:dyDescent="0.25">
      <c r="A15" s="98"/>
      <c r="B15" s="9" t="s">
        <v>29</v>
      </c>
      <c r="C15" s="38" t="s">
        <v>58</v>
      </c>
      <c r="D15" s="99">
        <f>[1]W2!G15</f>
        <v>9.83</v>
      </c>
      <c r="E15" s="99">
        <f>[1]W2!G69</f>
        <v>9.33</v>
      </c>
      <c r="F15" s="99">
        <f>[1]W2!G123</f>
        <v>9.33</v>
      </c>
      <c r="G15" s="99">
        <f>[1]W2!G177</f>
        <v>9.83</v>
      </c>
      <c r="H15" s="100">
        <f t="shared" si="1"/>
        <v>9.58</v>
      </c>
      <c r="I15" s="8">
        <f t="shared" si="2"/>
        <v>5</v>
      </c>
      <c r="J15" s="8">
        <f t="shared" si="0"/>
        <v>10</v>
      </c>
    </row>
    <row r="16" spans="1:10" ht="17.25" x14ac:dyDescent="0.25">
      <c r="A16" s="98"/>
      <c r="B16" s="9" t="s">
        <v>31</v>
      </c>
      <c r="C16" s="38" t="s">
        <v>35</v>
      </c>
      <c r="D16" s="99">
        <f>[1]W2!G16</f>
        <v>8.17</v>
      </c>
      <c r="E16" s="99">
        <f>[1]W2!G70</f>
        <v>8.83</v>
      </c>
      <c r="F16" s="99">
        <f>[1]W2!G124</f>
        <v>8.67</v>
      </c>
      <c r="G16" s="99">
        <f>[1]W2!G178</f>
        <v>8.5</v>
      </c>
      <c r="H16" s="100">
        <f t="shared" si="1"/>
        <v>8.5399999999999991</v>
      </c>
      <c r="I16" s="8">
        <f t="shared" si="2"/>
        <v>15</v>
      </c>
      <c r="J16" s="8">
        <f t="shared" si="0"/>
        <v>50</v>
      </c>
    </row>
    <row r="17" spans="1:10" ht="17.25" x14ac:dyDescent="0.25">
      <c r="A17" s="98"/>
      <c r="B17" s="9" t="s">
        <v>32</v>
      </c>
      <c r="C17" s="38" t="s">
        <v>65</v>
      </c>
      <c r="D17" s="99">
        <f>[1]W2!G17</f>
        <v>9.5</v>
      </c>
      <c r="E17" s="99">
        <f>[1]W2!G71</f>
        <v>9.67</v>
      </c>
      <c r="F17" s="99">
        <f>[1]W2!G125</f>
        <v>9.33</v>
      </c>
      <c r="G17" s="99">
        <f>[1]W2!G179</f>
        <v>8.33</v>
      </c>
      <c r="H17" s="100">
        <f t="shared" si="1"/>
        <v>9.2100000000000009</v>
      </c>
      <c r="I17" s="8">
        <f t="shared" si="2"/>
        <v>10</v>
      </c>
      <c r="J17" s="8">
        <f t="shared" si="0"/>
        <v>32</v>
      </c>
    </row>
    <row r="18" spans="1:10" ht="17.25" x14ac:dyDescent="0.25">
      <c r="A18" s="98"/>
      <c r="B18" s="9" t="s">
        <v>34</v>
      </c>
      <c r="C18" s="38" t="s">
        <v>128</v>
      </c>
      <c r="D18" s="99">
        <f>[1]W2!G18</f>
        <v>8.83</v>
      </c>
      <c r="E18" s="99">
        <f>[1]W2!G72</f>
        <v>9.17</v>
      </c>
      <c r="F18" s="99">
        <f>[1]W2!G126</f>
        <v>9.33</v>
      </c>
      <c r="G18" s="99">
        <f>[1]W2!G180</f>
        <v>7.5</v>
      </c>
      <c r="H18" s="100">
        <f t="shared" si="1"/>
        <v>8.7100000000000009</v>
      </c>
      <c r="I18" s="8">
        <f t="shared" si="2"/>
        <v>14</v>
      </c>
      <c r="J18" s="8">
        <f t="shared" si="0"/>
        <v>46</v>
      </c>
    </row>
    <row r="19" spans="1:10" ht="18" thickBot="1" x14ac:dyDescent="0.3">
      <c r="A19" s="98"/>
      <c r="B19" s="11" t="s">
        <v>36</v>
      </c>
      <c r="C19" s="39" t="s">
        <v>37</v>
      </c>
      <c r="D19" s="101">
        <f>[1]W2!G19</f>
        <v>9.33</v>
      </c>
      <c r="E19" s="101">
        <f>[1]W2!G73</f>
        <v>9.17</v>
      </c>
      <c r="F19" s="101">
        <f>[1]W2!G127</f>
        <v>9.5</v>
      </c>
      <c r="G19" s="101">
        <f>[1]W2!G181</f>
        <v>9.17</v>
      </c>
      <c r="H19" s="102">
        <f t="shared" si="1"/>
        <v>9.2899999999999991</v>
      </c>
      <c r="I19" s="13">
        <f t="shared" si="2"/>
        <v>7</v>
      </c>
      <c r="J19" s="13">
        <f t="shared" si="0"/>
        <v>24</v>
      </c>
    </row>
    <row r="20" spans="1:10" ht="17.25" x14ac:dyDescent="0.25">
      <c r="A20" s="98"/>
      <c r="B20" s="17" t="s">
        <v>66</v>
      </c>
      <c r="C20" s="103" t="s">
        <v>50</v>
      </c>
      <c r="D20" s="99">
        <f>[1]W2!G20</f>
        <v>9</v>
      </c>
      <c r="E20" s="99">
        <f>[1]W2!G74</f>
        <v>9</v>
      </c>
      <c r="F20" s="99">
        <f>[1]W2!G128</f>
        <v>7.5</v>
      </c>
      <c r="G20" s="99">
        <f>[1]W2!G182</f>
        <v>8.83</v>
      </c>
      <c r="H20" s="100">
        <f t="shared" si="1"/>
        <v>8.58</v>
      </c>
      <c r="I20" s="8">
        <f>RANK(H20,$H$20:$H$39)</f>
        <v>20</v>
      </c>
      <c r="J20" s="8">
        <f t="shared" si="0"/>
        <v>49</v>
      </c>
    </row>
    <row r="21" spans="1:10" ht="17.25" x14ac:dyDescent="0.25">
      <c r="A21" s="98"/>
      <c r="B21" s="19" t="s">
        <v>69</v>
      </c>
      <c r="C21" s="21" t="s">
        <v>129</v>
      </c>
      <c r="D21" s="99">
        <f>[1]W2!G21</f>
        <v>8.67</v>
      </c>
      <c r="E21" s="99">
        <f>[1]W2!G75</f>
        <v>8.5</v>
      </c>
      <c r="F21" s="99">
        <f>[1]W2!G129</f>
        <v>9.17</v>
      </c>
      <c r="G21" s="99">
        <f>[1]W2!G183</f>
        <v>8.67</v>
      </c>
      <c r="H21" s="100">
        <f t="shared" si="1"/>
        <v>8.75</v>
      </c>
      <c r="I21" s="8">
        <f t="shared" ref="I21:I39" si="3">RANK(H21,$H$20:$H$39)</f>
        <v>18</v>
      </c>
      <c r="J21" s="8">
        <f t="shared" si="0"/>
        <v>45</v>
      </c>
    </row>
    <row r="22" spans="1:10" ht="17.25" x14ac:dyDescent="0.25">
      <c r="A22" s="98"/>
      <c r="B22" s="19" t="s">
        <v>70</v>
      </c>
      <c r="C22" s="21" t="s">
        <v>38</v>
      </c>
      <c r="D22" s="99">
        <f>[1]W2!G22</f>
        <v>8.5</v>
      </c>
      <c r="E22" s="99">
        <f>[1]W2!G76</f>
        <v>8.83</v>
      </c>
      <c r="F22" s="99">
        <f>[1]W2!G130</f>
        <v>8.33</v>
      </c>
      <c r="G22" s="99">
        <f>[1]W2!G184</f>
        <v>9.17</v>
      </c>
      <c r="H22" s="100">
        <f t="shared" si="1"/>
        <v>8.7100000000000009</v>
      </c>
      <c r="I22" s="8">
        <f t="shared" si="3"/>
        <v>19</v>
      </c>
      <c r="J22" s="8">
        <f t="shared" si="0"/>
        <v>46</v>
      </c>
    </row>
    <row r="23" spans="1:10" ht="17.25" x14ac:dyDescent="0.25">
      <c r="A23" s="98"/>
      <c r="B23" s="19" t="s">
        <v>71</v>
      </c>
      <c r="C23" s="21" t="s">
        <v>130</v>
      </c>
      <c r="D23" s="99">
        <f>[1]W2!G23</f>
        <v>9.83</v>
      </c>
      <c r="E23" s="99">
        <f>[1]W2!G77</f>
        <v>9.5</v>
      </c>
      <c r="F23" s="99">
        <f>[1]W2!G131</f>
        <v>9</v>
      </c>
      <c r="G23" s="99">
        <f>[1]W2!G185</f>
        <v>9.5</v>
      </c>
      <c r="H23" s="100">
        <f t="shared" si="1"/>
        <v>9.4600000000000009</v>
      </c>
      <c r="I23" s="8">
        <f t="shared" si="3"/>
        <v>6</v>
      </c>
      <c r="J23" s="8">
        <f t="shared" si="0"/>
        <v>15</v>
      </c>
    </row>
    <row r="24" spans="1:10" ht="17.25" x14ac:dyDescent="0.25">
      <c r="A24" s="98"/>
      <c r="B24" s="19" t="s">
        <v>72</v>
      </c>
      <c r="C24" s="21" t="s">
        <v>131</v>
      </c>
      <c r="D24" s="99">
        <f>[1]W2!G24</f>
        <v>9.33</v>
      </c>
      <c r="E24" s="99">
        <f>[1]W2!G78</f>
        <v>9.67</v>
      </c>
      <c r="F24" s="99">
        <f>[1]W2!G132</f>
        <v>9.33</v>
      </c>
      <c r="G24" s="99">
        <f>[1]W2!G186</f>
        <v>9.67</v>
      </c>
      <c r="H24" s="100">
        <f t="shared" si="1"/>
        <v>9.5</v>
      </c>
      <c r="I24" s="8">
        <f t="shared" si="3"/>
        <v>5</v>
      </c>
      <c r="J24" s="8">
        <f t="shared" si="0"/>
        <v>12</v>
      </c>
    </row>
    <row r="25" spans="1:10" ht="17.25" x14ac:dyDescent="0.25">
      <c r="A25" s="98"/>
      <c r="B25" s="17" t="s">
        <v>42</v>
      </c>
      <c r="C25" s="18" t="s">
        <v>78</v>
      </c>
      <c r="D25" s="99">
        <f>[1]W2!G25</f>
        <v>8.67</v>
      </c>
      <c r="E25" s="99">
        <f>[1]W2!G79</f>
        <v>8.67</v>
      </c>
      <c r="F25" s="99">
        <f>[1]W2!G133</f>
        <v>9.67</v>
      </c>
      <c r="G25" s="99">
        <f>[1]W2!G187</f>
        <v>9.67</v>
      </c>
      <c r="H25" s="100">
        <f t="shared" si="1"/>
        <v>9.17</v>
      </c>
      <c r="I25" s="8">
        <f t="shared" si="3"/>
        <v>14</v>
      </c>
      <c r="J25" s="8">
        <f t="shared" si="0"/>
        <v>35</v>
      </c>
    </row>
    <row r="26" spans="1:10" ht="17.25" x14ac:dyDescent="0.25">
      <c r="A26" s="98"/>
      <c r="B26" s="19" t="s">
        <v>43</v>
      </c>
      <c r="C26" s="20" t="s">
        <v>132</v>
      </c>
      <c r="D26" s="99">
        <f>[1]W2!G26</f>
        <v>9.67</v>
      </c>
      <c r="E26" s="99">
        <f>[1]W2!G80</f>
        <v>9.5</v>
      </c>
      <c r="F26" s="99">
        <f>[1]W2!G134</f>
        <v>9.17</v>
      </c>
      <c r="G26" s="99">
        <f>[1]W2!G188</f>
        <v>8.83</v>
      </c>
      <c r="H26" s="100">
        <f t="shared" si="1"/>
        <v>9.2899999999999991</v>
      </c>
      <c r="I26" s="8">
        <f t="shared" si="3"/>
        <v>11</v>
      </c>
      <c r="J26" s="8">
        <f t="shared" si="0"/>
        <v>24</v>
      </c>
    </row>
    <row r="27" spans="1:10" ht="17.25" x14ac:dyDescent="0.25">
      <c r="A27" s="98"/>
      <c r="B27" s="19" t="s">
        <v>44</v>
      </c>
      <c r="C27" s="21" t="s">
        <v>91</v>
      </c>
      <c r="D27" s="99">
        <f>[1]W2!G27</f>
        <v>8</v>
      </c>
      <c r="E27" s="99">
        <f>[1]W2!G81</f>
        <v>9.83</v>
      </c>
      <c r="F27" s="99">
        <f>[1]W2!G135</f>
        <v>9.67</v>
      </c>
      <c r="G27" s="99">
        <f>[1]W2!G189</f>
        <v>8.33</v>
      </c>
      <c r="H27" s="100">
        <f t="shared" si="1"/>
        <v>8.9600000000000009</v>
      </c>
      <c r="I27" s="8">
        <f t="shared" si="3"/>
        <v>16</v>
      </c>
      <c r="J27" s="8">
        <f t="shared" si="0"/>
        <v>40</v>
      </c>
    </row>
    <row r="28" spans="1:10" ht="17.25" x14ac:dyDescent="0.25">
      <c r="A28" s="98"/>
      <c r="B28" s="19" t="s">
        <v>75</v>
      </c>
      <c r="C28" s="21" t="s">
        <v>96</v>
      </c>
      <c r="D28" s="99">
        <f>[1]W2!G28</f>
        <v>9.33</v>
      </c>
      <c r="E28" s="99">
        <f>[1]W2!G82</f>
        <v>9.17</v>
      </c>
      <c r="F28" s="99">
        <f>[1]W2!G136</f>
        <v>9.33</v>
      </c>
      <c r="G28" s="99">
        <f>[1]W2!G190</f>
        <v>9</v>
      </c>
      <c r="H28" s="100">
        <f t="shared" si="1"/>
        <v>9.2100000000000009</v>
      </c>
      <c r="I28" s="8">
        <f t="shared" si="3"/>
        <v>13</v>
      </c>
      <c r="J28" s="8">
        <f t="shared" si="0"/>
        <v>32</v>
      </c>
    </row>
    <row r="29" spans="1:10" ht="18" thickBot="1" x14ac:dyDescent="0.3">
      <c r="A29" s="104"/>
      <c r="B29" s="22" t="s">
        <v>76</v>
      </c>
      <c r="C29" s="23" t="s">
        <v>28</v>
      </c>
      <c r="D29" s="101">
        <f>[1]W2!G29</f>
        <v>9.5</v>
      </c>
      <c r="E29" s="101">
        <f>[1]W2!G83</f>
        <v>10</v>
      </c>
      <c r="F29" s="101">
        <f>[1]W2!G137</f>
        <v>9.67</v>
      </c>
      <c r="G29" s="101">
        <f>[1]W2!G191</f>
        <v>9.83</v>
      </c>
      <c r="H29" s="102">
        <f t="shared" si="1"/>
        <v>9.75</v>
      </c>
      <c r="I29" s="13">
        <f t="shared" si="3"/>
        <v>1</v>
      </c>
      <c r="J29" s="13">
        <f t="shared" si="0"/>
        <v>3</v>
      </c>
    </row>
    <row r="30" spans="1:10" ht="17.25" x14ac:dyDescent="0.25">
      <c r="A30" s="105" t="s">
        <v>45</v>
      </c>
      <c r="B30" s="24" t="s">
        <v>77</v>
      </c>
      <c r="C30" s="25" t="s">
        <v>133</v>
      </c>
      <c r="D30" s="99">
        <f>[1]W2!G30</f>
        <v>9.67</v>
      </c>
      <c r="E30" s="99">
        <f>[1]W2!G84</f>
        <v>9.83</v>
      </c>
      <c r="F30" s="99">
        <f>[1]W2!G138</f>
        <v>9.33</v>
      </c>
      <c r="G30" s="99">
        <f>[1]W2!G192</f>
        <v>9.83</v>
      </c>
      <c r="H30" s="100">
        <f t="shared" si="1"/>
        <v>9.67</v>
      </c>
      <c r="I30" s="8">
        <f t="shared" si="3"/>
        <v>3</v>
      </c>
      <c r="J30" s="8">
        <f t="shared" si="0"/>
        <v>6</v>
      </c>
    </row>
    <row r="31" spans="1:10" ht="17.25" x14ac:dyDescent="0.25">
      <c r="A31" s="106"/>
      <c r="B31" s="19" t="s">
        <v>79</v>
      </c>
      <c r="C31" s="20" t="s">
        <v>21</v>
      </c>
      <c r="D31" s="99">
        <f>[1]W2!G31</f>
        <v>9.67</v>
      </c>
      <c r="E31" s="99">
        <f>[1]W2!G85</f>
        <v>9.83</v>
      </c>
      <c r="F31" s="99">
        <f>[1]W2!G139</f>
        <v>9.83</v>
      </c>
      <c r="G31" s="99">
        <f>[1]W2!G193</f>
        <v>9.67</v>
      </c>
      <c r="H31" s="100">
        <f t="shared" si="1"/>
        <v>9.75</v>
      </c>
      <c r="I31" s="8">
        <f t="shared" si="3"/>
        <v>1</v>
      </c>
      <c r="J31" s="8">
        <f t="shared" si="0"/>
        <v>3</v>
      </c>
    </row>
    <row r="32" spans="1:10" ht="17.25" x14ac:dyDescent="0.25">
      <c r="A32" s="106"/>
      <c r="B32" s="19" t="s">
        <v>80</v>
      </c>
      <c r="C32" s="21" t="s">
        <v>41</v>
      </c>
      <c r="D32" s="99">
        <f>[1]W2!G32</f>
        <v>8.83</v>
      </c>
      <c r="E32" s="99">
        <f>[1]W2!G86</f>
        <v>9.83</v>
      </c>
      <c r="F32" s="99">
        <f>[1]W2!G140</f>
        <v>9.17</v>
      </c>
      <c r="G32" s="99">
        <f>[1]W2!G194</f>
        <v>9.67</v>
      </c>
      <c r="H32" s="100">
        <f t="shared" si="1"/>
        <v>9.3800000000000008</v>
      </c>
      <c r="I32" s="8">
        <f t="shared" si="3"/>
        <v>10</v>
      </c>
      <c r="J32" s="8">
        <f t="shared" si="0"/>
        <v>22</v>
      </c>
    </row>
    <row r="33" spans="1:10" ht="17.25" x14ac:dyDescent="0.25">
      <c r="A33" s="106"/>
      <c r="B33" s="19" t="s">
        <v>81</v>
      </c>
      <c r="C33" s="21" t="s">
        <v>134</v>
      </c>
      <c r="D33" s="99">
        <f>[1]W2!G33</f>
        <v>9.67</v>
      </c>
      <c r="E33" s="99">
        <f>[1]W2!G87</f>
        <v>9.17</v>
      </c>
      <c r="F33" s="99">
        <f>[1]W2!G141</f>
        <v>9.33</v>
      </c>
      <c r="G33" s="99">
        <f>[1]W2!G195</f>
        <v>8.33</v>
      </c>
      <c r="H33" s="100">
        <f t="shared" si="1"/>
        <v>9.1300000000000008</v>
      </c>
      <c r="I33" s="8">
        <f t="shared" si="3"/>
        <v>15</v>
      </c>
      <c r="J33" s="8">
        <f t="shared" si="0"/>
        <v>37</v>
      </c>
    </row>
    <row r="34" spans="1:10" ht="17.25" x14ac:dyDescent="0.25">
      <c r="A34" s="106"/>
      <c r="B34" s="107" t="s">
        <v>82</v>
      </c>
      <c r="C34" s="21" t="s">
        <v>135</v>
      </c>
      <c r="D34" s="99">
        <f>[1]W2!G34</f>
        <v>9</v>
      </c>
      <c r="E34" s="99">
        <f>[1]W2!G88</f>
        <v>9.67</v>
      </c>
      <c r="F34" s="99">
        <f>[1]W2!G142</f>
        <v>9.33</v>
      </c>
      <c r="G34" s="99">
        <f>[1]W2!G196</f>
        <v>9.67</v>
      </c>
      <c r="H34" s="100">
        <f t="shared" si="1"/>
        <v>9.42</v>
      </c>
      <c r="I34" s="8">
        <f t="shared" si="3"/>
        <v>8</v>
      </c>
      <c r="J34" s="8">
        <f t="shared" si="0"/>
        <v>18</v>
      </c>
    </row>
    <row r="35" spans="1:10" ht="17.25" x14ac:dyDescent="0.25">
      <c r="A35" s="106"/>
      <c r="B35" s="17" t="s">
        <v>136</v>
      </c>
      <c r="C35" s="20" t="s">
        <v>14</v>
      </c>
      <c r="D35" s="99">
        <f>[1]W2!G35</f>
        <v>9.67</v>
      </c>
      <c r="E35" s="99">
        <f>[1]W2!G89</f>
        <v>9.33</v>
      </c>
      <c r="F35" s="99">
        <f>[1]W2!G143</f>
        <v>10</v>
      </c>
      <c r="G35" s="99">
        <f>[1]W2!G197</f>
        <v>9.67</v>
      </c>
      <c r="H35" s="100">
        <f t="shared" si="1"/>
        <v>9.67</v>
      </c>
      <c r="I35" s="8">
        <f t="shared" si="3"/>
        <v>3</v>
      </c>
      <c r="J35" s="8">
        <f t="shared" si="0"/>
        <v>6</v>
      </c>
    </row>
    <row r="36" spans="1:10" ht="17.25" x14ac:dyDescent="0.25">
      <c r="A36" s="106"/>
      <c r="B36" s="19" t="s">
        <v>137</v>
      </c>
      <c r="C36" s="20" t="s">
        <v>138</v>
      </c>
      <c r="D36" s="99">
        <f>[1]W2!G36</f>
        <v>9.33</v>
      </c>
      <c r="E36" s="99">
        <f>[1]W2!G90</f>
        <v>9</v>
      </c>
      <c r="F36" s="99">
        <f>[1]W2!G144</f>
        <v>9.67</v>
      </c>
      <c r="G36" s="99">
        <f>[1]W2!G198</f>
        <v>9.67</v>
      </c>
      <c r="H36" s="100">
        <f t="shared" si="1"/>
        <v>9.42</v>
      </c>
      <c r="I36" s="8">
        <f t="shared" si="3"/>
        <v>8</v>
      </c>
      <c r="J36" s="8">
        <f t="shared" si="0"/>
        <v>18</v>
      </c>
    </row>
    <row r="37" spans="1:10" ht="17.25" x14ac:dyDescent="0.25">
      <c r="A37" s="106"/>
      <c r="B37" s="19" t="s">
        <v>139</v>
      </c>
      <c r="C37" s="21" t="s">
        <v>67</v>
      </c>
      <c r="D37" s="99">
        <f>[1]W2!G37</f>
        <v>8.5</v>
      </c>
      <c r="E37" s="99">
        <f>[1]W2!G91</f>
        <v>9.17</v>
      </c>
      <c r="F37" s="99">
        <f>[1]W2!G145</f>
        <v>9</v>
      </c>
      <c r="G37" s="99">
        <f>[1]W2!G199</f>
        <v>9.17</v>
      </c>
      <c r="H37" s="100">
        <f t="shared" si="1"/>
        <v>8.9600000000000009</v>
      </c>
      <c r="I37" s="8">
        <f t="shared" si="3"/>
        <v>16</v>
      </c>
      <c r="J37" s="8">
        <f t="shared" si="0"/>
        <v>40</v>
      </c>
    </row>
    <row r="38" spans="1:10" ht="17.25" x14ac:dyDescent="0.25">
      <c r="A38" s="106"/>
      <c r="B38" s="19" t="s">
        <v>140</v>
      </c>
      <c r="C38" s="21" t="s">
        <v>55</v>
      </c>
      <c r="D38" s="99">
        <f>[1]W2!G38</f>
        <v>8.83</v>
      </c>
      <c r="E38" s="99">
        <f>[1]W2!G92</f>
        <v>9.5</v>
      </c>
      <c r="F38" s="99">
        <f>[1]W2!G146</f>
        <v>9.33</v>
      </c>
      <c r="G38" s="99">
        <f>[1]W2!G200</f>
        <v>9.33</v>
      </c>
      <c r="H38" s="100">
        <f t="shared" si="1"/>
        <v>9.25</v>
      </c>
      <c r="I38" s="8">
        <f t="shared" si="3"/>
        <v>12</v>
      </c>
      <c r="J38" s="8">
        <f t="shared" si="0"/>
        <v>29</v>
      </c>
    </row>
    <row r="39" spans="1:10" ht="18" thickBot="1" x14ac:dyDescent="0.3">
      <c r="A39" s="106"/>
      <c r="B39" s="22" t="s">
        <v>141</v>
      </c>
      <c r="C39" s="23" t="s">
        <v>98</v>
      </c>
      <c r="D39" s="101">
        <f>[1]W2!G39</f>
        <v>9</v>
      </c>
      <c r="E39" s="101">
        <f>[1]W2!G93</f>
        <v>9.67</v>
      </c>
      <c r="F39" s="101">
        <f>[1]W2!G147</f>
        <v>9.83</v>
      </c>
      <c r="G39" s="101">
        <f>[1]W2!G201</f>
        <v>9.33</v>
      </c>
      <c r="H39" s="102">
        <f t="shared" si="1"/>
        <v>9.4600000000000009</v>
      </c>
      <c r="I39" s="13">
        <f t="shared" si="3"/>
        <v>6</v>
      </c>
      <c r="J39" s="13">
        <f t="shared" si="0"/>
        <v>15</v>
      </c>
    </row>
    <row r="40" spans="1:10" ht="17.25" x14ac:dyDescent="0.25">
      <c r="A40" s="106"/>
      <c r="B40" s="29" t="s">
        <v>46</v>
      </c>
      <c r="C40" s="41" t="s">
        <v>73</v>
      </c>
      <c r="D40" s="99">
        <f>[1]W2!G40</f>
        <v>9.83</v>
      </c>
      <c r="E40" s="99">
        <f>[1]W2!G94</f>
        <v>9.83</v>
      </c>
      <c r="F40" s="99">
        <f>[1]W2!G148</f>
        <v>8.83</v>
      </c>
      <c r="G40" s="99">
        <f>[1]W2!G202</f>
        <v>9.5</v>
      </c>
      <c r="H40" s="100">
        <f t="shared" si="1"/>
        <v>9.5</v>
      </c>
      <c r="I40" s="8">
        <f>RANK(H40,$H$40:$H$54)</f>
        <v>3</v>
      </c>
      <c r="J40" s="8">
        <f t="shared" si="0"/>
        <v>12</v>
      </c>
    </row>
    <row r="41" spans="1:10" ht="17.25" x14ac:dyDescent="0.25">
      <c r="A41" s="106"/>
      <c r="B41" s="30" t="s">
        <v>83</v>
      </c>
      <c r="C41" s="42" t="s">
        <v>40</v>
      </c>
      <c r="D41" s="99">
        <f>[1]W2!G41</f>
        <v>9.5</v>
      </c>
      <c r="E41" s="99">
        <f>[1]W2!G95</f>
        <v>10</v>
      </c>
      <c r="F41" s="99">
        <f>[1]W2!G149</f>
        <v>10</v>
      </c>
      <c r="G41" s="99">
        <f>[1]W2!G203</f>
        <v>8.5</v>
      </c>
      <c r="H41" s="100">
        <f t="shared" si="1"/>
        <v>9.5</v>
      </c>
      <c r="I41" s="8">
        <f t="shared" ref="I41:I54" si="4">RANK(H41,$H$40:$H$54)</f>
        <v>3</v>
      </c>
      <c r="J41" s="8">
        <f t="shared" si="0"/>
        <v>12</v>
      </c>
    </row>
    <row r="42" spans="1:10" ht="17.25" x14ac:dyDescent="0.25">
      <c r="A42" s="106"/>
      <c r="B42" s="30" t="s">
        <v>84</v>
      </c>
      <c r="C42" s="42" t="s">
        <v>142</v>
      </c>
      <c r="D42" s="99">
        <f>[1]W2!G42</f>
        <v>9.17</v>
      </c>
      <c r="E42" s="99">
        <f>[1]W2!G96</f>
        <v>9.67</v>
      </c>
      <c r="F42" s="99">
        <f>[1]W2!G150</f>
        <v>10</v>
      </c>
      <c r="G42" s="99">
        <f>[1]W2!G204</f>
        <v>9.67</v>
      </c>
      <c r="H42" s="100">
        <f t="shared" si="1"/>
        <v>9.6300000000000008</v>
      </c>
      <c r="I42" s="8">
        <f t="shared" si="4"/>
        <v>1</v>
      </c>
      <c r="J42" s="8">
        <f t="shared" si="0"/>
        <v>8</v>
      </c>
    </row>
    <row r="43" spans="1:10" ht="17.25" x14ac:dyDescent="0.25">
      <c r="A43" s="106"/>
      <c r="B43" s="30" t="s">
        <v>86</v>
      </c>
      <c r="C43" s="43" t="s">
        <v>39</v>
      </c>
      <c r="D43" s="99">
        <f>[1]W2!G43</f>
        <v>9.83</v>
      </c>
      <c r="E43" s="99">
        <f>[1]W2!G97</f>
        <v>8.5</v>
      </c>
      <c r="F43" s="99">
        <f>[1]W2!G151</f>
        <v>9.5</v>
      </c>
      <c r="G43" s="99">
        <f>[1]W2!G205</f>
        <v>10</v>
      </c>
      <c r="H43" s="100">
        <f t="shared" si="1"/>
        <v>9.4600000000000009</v>
      </c>
      <c r="I43" s="8">
        <f t="shared" si="4"/>
        <v>5</v>
      </c>
      <c r="J43" s="8">
        <f t="shared" si="0"/>
        <v>15</v>
      </c>
    </row>
    <row r="44" spans="1:10" ht="17.25" x14ac:dyDescent="0.25">
      <c r="A44" s="106"/>
      <c r="B44" s="30" t="s">
        <v>87</v>
      </c>
      <c r="C44" s="42" t="s">
        <v>143</v>
      </c>
      <c r="D44" s="99">
        <f>[1]W2!G44</f>
        <v>9.33</v>
      </c>
      <c r="E44" s="99">
        <f>[1]W2!G98</f>
        <v>9.17</v>
      </c>
      <c r="F44" s="99">
        <f>[1]W2!G152</f>
        <v>9.5</v>
      </c>
      <c r="G44" s="99">
        <f>[1]W2!G206</f>
        <v>8.5</v>
      </c>
      <c r="H44" s="100">
        <f t="shared" si="1"/>
        <v>9.1300000000000008</v>
      </c>
      <c r="I44" s="8">
        <f t="shared" si="4"/>
        <v>13</v>
      </c>
      <c r="J44" s="8">
        <f t="shared" si="0"/>
        <v>37</v>
      </c>
    </row>
    <row r="45" spans="1:10" ht="17.25" x14ac:dyDescent="0.25">
      <c r="A45" s="106"/>
      <c r="B45" s="30" t="s">
        <v>88</v>
      </c>
      <c r="C45" s="42" t="s">
        <v>48</v>
      </c>
      <c r="D45" s="99">
        <f>[1]W2!G45</f>
        <v>8.67</v>
      </c>
      <c r="E45" s="99">
        <f>[1]W2!G99</f>
        <v>9.33</v>
      </c>
      <c r="F45" s="99">
        <f>[1]W2!G153</f>
        <v>8.83</v>
      </c>
      <c r="G45" s="99">
        <f>[1]W2!G207</f>
        <v>8.33</v>
      </c>
      <c r="H45" s="100">
        <f t="shared" si="1"/>
        <v>8.7899999999999991</v>
      </c>
      <c r="I45" s="8">
        <f t="shared" si="4"/>
        <v>14</v>
      </c>
      <c r="J45" s="8">
        <f t="shared" si="0"/>
        <v>44</v>
      </c>
    </row>
    <row r="46" spans="1:10" ht="17.25" x14ac:dyDescent="0.25">
      <c r="A46" s="106"/>
      <c r="B46" s="30" t="s">
        <v>89</v>
      </c>
      <c r="C46" s="42" t="s">
        <v>57</v>
      </c>
      <c r="D46" s="99">
        <f>[1]W2!G46</f>
        <v>8.67</v>
      </c>
      <c r="E46" s="99">
        <f>[1]W2!G100</f>
        <v>9.33</v>
      </c>
      <c r="F46" s="99">
        <f>[1]W2!G154</f>
        <v>9.17</v>
      </c>
      <c r="G46" s="99">
        <f>[1]W2!G208</f>
        <v>9.67</v>
      </c>
      <c r="H46" s="100">
        <f t="shared" si="1"/>
        <v>9.2100000000000009</v>
      </c>
      <c r="I46" s="8">
        <f t="shared" si="4"/>
        <v>11</v>
      </c>
      <c r="J46" s="8">
        <f t="shared" si="0"/>
        <v>32</v>
      </c>
    </row>
    <row r="47" spans="1:10" ht="17.25" x14ac:dyDescent="0.25">
      <c r="A47" s="106"/>
      <c r="B47" s="30" t="s">
        <v>90</v>
      </c>
      <c r="C47" s="42" t="s">
        <v>144</v>
      </c>
      <c r="D47" s="99">
        <f>[1]W2!G47</f>
        <v>9</v>
      </c>
      <c r="E47" s="99">
        <f>[1]W2!G101</f>
        <v>9</v>
      </c>
      <c r="F47" s="99">
        <f>[1]W2!G155</f>
        <v>9.33</v>
      </c>
      <c r="G47" s="99">
        <f>[1]W2!G209</f>
        <v>9.83</v>
      </c>
      <c r="H47" s="100">
        <f t="shared" si="1"/>
        <v>9.2899999999999991</v>
      </c>
      <c r="I47" s="8">
        <f t="shared" si="4"/>
        <v>8</v>
      </c>
      <c r="J47" s="8">
        <f t="shared" si="0"/>
        <v>24</v>
      </c>
    </row>
    <row r="48" spans="1:10" ht="17.25" x14ac:dyDescent="0.25">
      <c r="A48" s="106"/>
      <c r="B48" s="30" t="s">
        <v>93</v>
      </c>
      <c r="C48" s="44" t="s">
        <v>74</v>
      </c>
      <c r="D48" s="99">
        <f>[1]W2!G48</f>
        <v>8.83</v>
      </c>
      <c r="E48" s="99">
        <f>[1]W2!G102</f>
        <v>9.5</v>
      </c>
      <c r="F48" s="99">
        <f>[1]W2!G156</f>
        <v>10</v>
      </c>
      <c r="G48" s="99">
        <f>[1]W2!G210</f>
        <v>8.67</v>
      </c>
      <c r="H48" s="100">
        <f t="shared" si="1"/>
        <v>9.25</v>
      </c>
      <c r="I48" s="8">
        <f t="shared" si="4"/>
        <v>10</v>
      </c>
      <c r="J48" s="8">
        <f t="shared" si="0"/>
        <v>29</v>
      </c>
    </row>
    <row r="49" spans="1:10" ht="17.25" x14ac:dyDescent="0.25">
      <c r="A49" s="106"/>
      <c r="B49" s="30" t="s">
        <v>94</v>
      </c>
      <c r="C49" s="42" t="s">
        <v>52</v>
      </c>
      <c r="D49" s="99">
        <f>[1]W2!G49</f>
        <v>8.33</v>
      </c>
      <c r="E49" s="99">
        <f>[1]W2!G103</f>
        <v>9.33</v>
      </c>
      <c r="F49" s="99">
        <f>[1]W2!G157</f>
        <v>8.5</v>
      </c>
      <c r="G49" s="99">
        <f>[1]W2!G211</f>
        <v>8.67</v>
      </c>
      <c r="H49" s="100">
        <f t="shared" si="1"/>
        <v>8.7100000000000009</v>
      </c>
      <c r="I49" s="8">
        <f t="shared" si="4"/>
        <v>15</v>
      </c>
      <c r="J49" s="8">
        <f t="shared" si="0"/>
        <v>46</v>
      </c>
    </row>
    <row r="50" spans="1:10" ht="17.25" x14ac:dyDescent="0.25">
      <c r="A50" s="106"/>
      <c r="B50" s="30" t="s">
        <v>95</v>
      </c>
      <c r="C50" s="42" t="s">
        <v>26</v>
      </c>
      <c r="D50" s="99">
        <f>[1]W2!G50</f>
        <v>9.5</v>
      </c>
      <c r="E50" s="99">
        <f>[1]W2!G104</f>
        <v>8.33</v>
      </c>
      <c r="F50" s="99">
        <f>[1]W2!G158</f>
        <v>9.67</v>
      </c>
      <c r="G50" s="99">
        <f>[1]W2!G212</f>
        <v>9.67</v>
      </c>
      <c r="H50" s="100">
        <f t="shared" si="1"/>
        <v>9.2899999999999991</v>
      </c>
      <c r="I50" s="8">
        <f t="shared" si="4"/>
        <v>8</v>
      </c>
      <c r="J50" s="8">
        <f t="shared" si="0"/>
        <v>24</v>
      </c>
    </row>
    <row r="51" spans="1:10" ht="17.25" x14ac:dyDescent="0.25">
      <c r="A51" s="106"/>
      <c r="B51" s="30" t="s">
        <v>97</v>
      </c>
      <c r="C51" s="45" t="s">
        <v>145</v>
      </c>
      <c r="D51" s="99">
        <f>[1]W2!G51</f>
        <v>8.5</v>
      </c>
      <c r="E51" s="99">
        <f>[1]W2!G105</f>
        <v>9.5</v>
      </c>
      <c r="F51" s="99">
        <f>[1]W2!G159</f>
        <v>9.67</v>
      </c>
      <c r="G51" s="99">
        <f>[1]W2!G213</f>
        <v>9</v>
      </c>
      <c r="H51" s="100">
        <f t="shared" si="1"/>
        <v>9.17</v>
      </c>
      <c r="I51" s="8">
        <f t="shared" si="4"/>
        <v>12</v>
      </c>
      <c r="J51" s="8">
        <f t="shared" si="0"/>
        <v>35</v>
      </c>
    </row>
    <row r="52" spans="1:10" ht="17.25" x14ac:dyDescent="0.25">
      <c r="A52" s="106"/>
      <c r="B52" s="30" t="s">
        <v>99</v>
      </c>
      <c r="C52" s="42" t="s">
        <v>54</v>
      </c>
      <c r="D52" s="99">
        <f>[1]W2!G52</f>
        <v>9.5</v>
      </c>
      <c r="E52" s="99">
        <f>[1]W2!G106</f>
        <v>9.17</v>
      </c>
      <c r="F52" s="99">
        <f>[1]W2!G160</f>
        <v>9.67</v>
      </c>
      <c r="G52" s="99">
        <f>[1]W2!G214</f>
        <v>9.33</v>
      </c>
      <c r="H52" s="100">
        <f t="shared" si="1"/>
        <v>9.42</v>
      </c>
      <c r="I52" s="8">
        <f t="shared" si="4"/>
        <v>6</v>
      </c>
      <c r="J52" s="8">
        <f t="shared" si="0"/>
        <v>18</v>
      </c>
    </row>
    <row r="53" spans="1:10" ht="17.25" x14ac:dyDescent="0.25">
      <c r="A53" s="106"/>
      <c r="B53" s="30" t="s">
        <v>100</v>
      </c>
      <c r="C53" s="42" t="s">
        <v>24</v>
      </c>
      <c r="D53" s="99">
        <f>[1]W2!G53</f>
        <v>8.83</v>
      </c>
      <c r="E53" s="99">
        <f>[1]W2!G107</f>
        <v>9.67</v>
      </c>
      <c r="F53" s="99">
        <f>[1]W2!G161</f>
        <v>9.83</v>
      </c>
      <c r="G53" s="99">
        <f>[1]W2!G215</f>
        <v>9.33</v>
      </c>
      <c r="H53" s="100">
        <f t="shared" si="1"/>
        <v>9.42</v>
      </c>
      <c r="I53" s="8">
        <f t="shared" si="4"/>
        <v>6</v>
      </c>
      <c r="J53" s="8">
        <f t="shared" si="0"/>
        <v>18</v>
      </c>
    </row>
    <row r="54" spans="1:10" ht="18" thickBot="1" x14ac:dyDescent="0.3">
      <c r="A54" s="108"/>
      <c r="B54" s="35" t="s">
        <v>101</v>
      </c>
      <c r="C54" s="46" t="s">
        <v>56</v>
      </c>
      <c r="D54" s="101">
        <f>[1]W2!G54</f>
        <v>9.3000000000000007</v>
      </c>
      <c r="E54" s="101">
        <f>[1]W2!G108</f>
        <v>9.5</v>
      </c>
      <c r="F54" s="101">
        <f>[1]W2!G162</f>
        <v>9.67</v>
      </c>
      <c r="G54" s="101">
        <f>[1]W2!G216</f>
        <v>9.83</v>
      </c>
      <c r="H54" s="102">
        <f t="shared" si="1"/>
        <v>9.58</v>
      </c>
      <c r="I54" s="13">
        <f t="shared" si="4"/>
        <v>2</v>
      </c>
      <c r="J54" s="13">
        <f t="shared" si="0"/>
        <v>10</v>
      </c>
    </row>
  </sheetData>
  <mergeCells count="10">
    <mergeCell ref="A5:A29"/>
    <mergeCell ref="A30:A54"/>
    <mergeCell ref="C1:I1"/>
    <mergeCell ref="C2:H2"/>
    <mergeCell ref="A3:A4"/>
    <mergeCell ref="B3:B4"/>
    <mergeCell ref="C3:C4"/>
    <mergeCell ref="D3:G3"/>
    <mergeCell ref="H3:H4"/>
    <mergeCell ref="I3:J3"/>
  </mergeCells>
  <conditionalFormatting sqref="H5:H54">
    <cfRule type="cellIs" dxfId="66" priority="23" stopIfTrue="1" operator="lessThan">
      <formula>7.5</formula>
    </cfRule>
  </conditionalFormatting>
  <conditionalFormatting sqref="I5:I54">
    <cfRule type="cellIs" dxfId="65" priority="22" stopIfTrue="1" operator="greaterThanOrEqual">
      <formula>19</formula>
    </cfRule>
  </conditionalFormatting>
  <conditionalFormatting sqref="I40:I54">
    <cfRule type="cellIs" dxfId="64" priority="19" operator="greaterThan">
      <formula>13</formula>
    </cfRule>
    <cfRule type="cellIs" dxfId="63" priority="20" stopIfTrue="1" operator="greaterThan">
      <formula>13</formula>
    </cfRule>
    <cfRule type="cellIs" dxfId="62" priority="21" stopIfTrue="1" operator="greaterThanOrEqual">
      <formula>14</formula>
    </cfRule>
  </conditionalFormatting>
  <conditionalFormatting sqref="D5:D54">
    <cfRule type="cellIs" dxfId="61" priority="18" stopIfTrue="1" operator="equal">
      <formula>10</formula>
    </cfRule>
  </conditionalFormatting>
  <conditionalFormatting sqref="I5:I54">
    <cfRule type="cellIs" dxfId="60" priority="13" operator="greaterThan">
      <formula>13</formula>
    </cfRule>
    <cfRule type="cellIs" dxfId="59" priority="14" stopIfTrue="1" operator="greaterThan">
      <formula>13</formula>
    </cfRule>
    <cfRule type="cellIs" dxfId="58" priority="15" stopIfTrue="1" operator="greaterThan">
      <formula>13</formula>
    </cfRule>
    <cfRule type="cellIs" dxfId="57" priority="16" stopIfTrue="1" operator="greaterThan">
      <formula>13</formula>
    </cfRule>
    <cfRule type="cellIs" dxfId="56" priority="17" stopIfTrue="1" operator="equal">
      <formula>14</formula>
    </cfRule>
  </conditionalFormatting>
  <conditionalFormatting sqref="I21:I54">
    <cfRule type="cellIs" dxfId="55" priority="11" operator="greaterThan">
      <formula>18</formula>
    </cfRule>
    <cfRule type="cellIs" dxfId="54" priority="12" stopIfTrue="1" operator="greaterThan">
      <formula>18</formula>
    </cfRule>
  </conditionalFormatting>
  <conditionalFormatting sqref="J5:J54">
    <cfRule type="cellIs" dxfId="53" priority="2" operator="lessThan">
      <formula>4</formula>
    </cfRule>
    <cfRule type="cellIs" dxfId="52" priority="3" operator="lessThan">
      <formula>4</formula>
    </cfRule>
    <cfRule type="cellIs" dxfId="51" priority="4" operator="lessThan">
      <formula>4</formula>
    </cfRule>
    <cfRule type="cellIs" dxfId="50" priority="5" operator="lessThan">
      <formula>4</formula>
    </cfRule>
    <cfRule type="cellIs" dxfId="49" priority="9" operator="lessThan">
      <formula>3</formula>
    </cfRule>
    <cfRule type="cellIs" dxfId="48" priority="10" operator="greaterThan">
      <formula>44</formula>
    </cfRule>
  </conditionalFormatting>
  <conditionalFormatting sqref="I5:I54">
    <cfRule type="cellIs" dxfId="47" priority="7" operator="lessThan">
      <formula>4</formula>
    </cfRule>
    <cfRule type="cellIs" dxfId="46" priority="8" operator="lessThan">
      <formula>3</formula>
    </cfRule>
  </conditionalFormatting>
  <conditionalFormatting sqref="I25:I54">
    <cfRule type="cellIs" dxfId="45" priority="6" operator="greaterThan">
      <formula>13</formula>
    </cfRule>
  </conditionalFormatting>
  <conditionalFormatting sqref="E5:G54">
    <cfRule type="cellIs" dxfId="44" priority="1" stopIfTrue="1" operator="lessThanOrEqual">
      <formula>8</formula>
    </cfRule>
  </conditionalFormatting>
  <dataValidations count="1">
    <dataValidation type="decimal" operator="lessThanOrEqual" allowBlank="1" showInputMessage="1" showErrorMessage="1" errorTitle="Chú Ý" error="Nhập sai" promptTitle="Điểm nhập" sqref="D5:G54">
      <formula1>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TUAN</vt:lpstr>
      <vt:lpstr>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2019-03-27T07:15:38Z</dcterms:modified>
</cp:coreProperties>
</file>